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BOQ" sheetId="2" r:id="rId5"/>
  </sheets>
  <definedNames/>
  <calcPr/>
</workbook>
</file>

<file path=xl/sharedStrings.xml><?xml version="1.0" encoding="utf-8"?>
<sst xmlns="http://schemas.openxmlformats.org/spreadsheetml/2006/main" count="452" uniqueCount="219">
  <si>
    <t>How to use the BoQ template for solar farms</t>
  </si>
  <si>
    <t>1. Input your proposal currency in D3</t>
  </si>
  <si>
    <t>2. Input the amount of equipment required in column E</t>
  </si>
  <si>
    <t>3. Input the unitary price in column G. Bear in mind the ones in the template are examples. Use your own prices to get the CAPEX of your project.</t>
  </si>
  <si>
    <t>4. Include taxes in column K</t>
  </si>
  <si>
    <t>Note: This template is part of the documentation RatedPower's solar software generates. Among energy yield results, design reports and layout drawings. We help solar engineering teams to speed up your time-to-design and reduce LCOE.</t>
  </si>
  <si>
    <r>
      <rPr>
        <rFont val="Calibri"/>
        <b/>
        <color theme="1"/>
      </rPr>
      <t>Note</t>
    </r>
    <r>
      <rPr>
        <rFont val="Calibri"/>
        <color theme="1"/>
      </rPr>
      <t>: Pricing details shown in the CAPEX are only orientative pricing quantities to generate the calculations, but do not hold any validity as average market prices.</t>
    </r>
  </si>
  <si>
    <t>Template 1</t>
  </si>
  <si>
    <t>Date</t>
  </si>
  <si>
    <t>01/04/2021 15:08:40</t>
  </si>
  <si>
    <t>Project</t>
  </si>
  <si>
    <t>Atacama</t>
  </si>
  <si>
    <t>Country</t>
  </si>
  <si>
    <t>CL</t>
  </si>
  <si>
    <t>Design</t>
  </si>
  <si>
    <t xml:space="preserve">130MWp - Topo &amp; CAPEX </t>
  </si>
  <si>
    <t>Currency</t>
  </si>
  <si>
    <t>$</t>
  </si>
  <si>
    <t>Item</t>
  </si>
  <si>
    <t>Reference unit</t>
  </si>
  <si>
    <t>Amount</t>
  </si>
  <si>
    <t>Unit</t>
  </si>
  <si>
    <t>Unitary price</t>
  </si>
  <si>
    <t>Pre-tax price</t>
  </si>
  <si>
    <t>Taxes</t>
  </si>
  <si>
    <t>Final price</t>
  </si>
  <si>
    <t>1</t>
  </si>
  <si>
    <t>MAIN EQUIPMENT</t>
  </si>
  <si>
    <t>1.1</t>
  </si>
  <si>
    <t>DC Side</t>
  </si>
  <si>
    <t/>
  </si>
  <si>
    <t>1.1.1</t>
  </si>
  <si>
    <t>PV module</t>
  </si>
  <si>
    <t>Number of PV modules</t>
  </si>
  <si>
    <t>modules</t>
  </si>
  <si>
    <t>1.1.2</t>
  </si>
  <si>
    <t>Electrical boxes</t>
  </si>
  <si>
    <t>DC electrical boxes</t>
  </si>
  <si>
    <t>boxes</t>
  </si>
  <si>
    <t>1.1.3</t>
  </si>
  <si>
    <t>Electrical big boxes</t>
  </si>
  <si>
    <t>DC electrical big boxes</t>
  </si>
  <si>
    <t>1.2</t>
  </si>
  <si>
    <t>AC Side</t>
  </si>
  <si>
    <t>1.2.1</t>
  </si>
  <si>
    <t>Power stations</t>
  </si>
  <si>
    <t>Main peak power</t>
  </si>
  <si>
    <t>kWp</t>
  </si>
  <si>
    <t>2</t>
  </si>
  <si>
    <t>CIVIL WORKS</t>
  </si>
  <si>
    <t>2.1</t>
  </si>
  <si>
    <t>Site Conditions</t>
  </si>
  <si>
    <t>2.1.1</t>
  </si>
  <si>
    <t>Clearing and grubbing</t>
  </si>
  <si>
    <t>Fence area</t>
  </si>
  <si>
    <t>m²</t>
  </si>
  <si>
    <t>2.1.2</t>
  </si>
  <si>
    <t>Topsoil and vegetation removal</t>
  </si>
  <si>
    <t>Removal area</t>
  </si>
  <si>
    <t>2.1.3</t>
  </si>
  <si>
    <t>Internal roads</t>
  </si>
  <si>
    <t>Roads length</t>
  </si>
  <si>
    <t>m</t>
  </si>
  <si>
    <t>2.1.4</t>
  </si>
  <si>
    <t>Road ditches</t>
  </si>
  <si>
    <t>Road ditches length</t>
  </si>
  <si>
    <t>2.2</t>
  </si>
  <si>
    <t>Foundations</t>
  </si>
  <si>
    <t>2.2.1</t>
  </si>
  <si>
    <t>Power Station foundation</t>
  </si>
  <si>
    <t>Number foundations PS</t>
  </si>
  <si>
    <t>foundations</t>
  </si>
  <si>
    <t>2.2.2</t>
  </si>
  <si>
    <t>Structure Poles Op.1 - Driving into the ground</t>
  </si>
  <si>
    <t>Number foundations structure</t>
  </si>
  <si>
    <t>2.3</t>
  </si>
  <si>
    <t>Trenches and manholes</t>
  </si>
  <si>
    <t>2.3.1</t>
  </si>
  <si>
    <t>Low Voltage manholes</t>
  </si>
  <si>
    <t>Number LV manholes</t>
  </si>
  <si>
    <t>manholes</t>
  </si>
  <si>
    <t>2.3.2</t>
  </si>
  <si>
    <t>Medium Voltage manholes</t>
  </si>
  <si>
    <t>Number MV manholes</t>
  </si>
  <si>
    <t>2.3.3</t>
  </si>
  <si>
    <t>Trench 400mm x 1000mm</t>
  </si>
  <si>
    <t>Lv trenches</t>
  </si>
  <si>
    <t>m³</t>
  </si>
  <si>
    <t>2.3.4</t>
  </si>
  <si>
    <t>Trench 800mm x 1000mm</t>
  </si>
  <si>
    <t>Mv trenches</t>
  </si>
  <si>
    <t>2.3.5</t>
  </si>
  <si>
    <t>Trench 800mm x 1500mm</t>
  </si>
  <si>
    <t>2.3.6</t>
  </si>
  <si>
    <t>Trench 800mm x 2000mm</t>
  </si>
  <si>
    <t>2.3.7</t>
  </si>
  <si>
    <t>Earthing trenches</t>
  </si>
  <si>
    <t>Earthing trenches vol</t>
  </si>
  <si>
    <t>2.3.8</t>
  </si>
  <si>
    <t>Ancillary services trenches</t>
  </si>
  <si>
    <t>AC trenches vol</t>
  </si>
  <si>
    <t>2.4</t>
  </si>
  <si>
    <t>Security and control</t>
  </si>
  <si>
    <t>2.4.1</t>
  </si>
  <si>
    <t>Chain link fence</t>
  </si>
  <si>
    <t>Fence perimeter</t>
  </si>
  <si>
    <t>2.4.2</t>
  </si>
  <si>
    <t>Access gates</t>
  </si>
  <si>
    <t>Number access gates</t>
  </si>
  <si>
    <t>gates</t>
  </si>
  <si>
    <t>2.4.3</t>
  </si>
  <si>
    <t>Light pole foundations</t>
  </si>
  <si>
    <t>Number foundations light pole</t>
  </si>
  <si>
    <t>2.4.4</t>
  </si>
  <si>
    <t>Video camera foundations</t>
  </si>
  <si>
    <t>Number foundations video camera</t>
  </si>
  <si>
    <t>3</t>
  </si>
  <si>
    <t>ELECTRICAL SYSTEM</t>
  </si>
  <si>
    <t>3.1</t>
  </si>
  <si>
    <t>LV DC Electrical String cabling</t>
  </si>
  <si>
    <t>3.1.1</t>
  </si>
  <si>
    <t>Cable LV DC IEC 4mm CU</t>
  </si>
  <si>
    <t>Cable LV DC IEC 4mm² CU</t>
  </si>
  <si>
    <t>3.1.2</t>
  </si>
  <si>
    <t>Cable LV DC IEC 10mm CU</t>
  </si>
  <si>
    <t>Cable LV DC IEC 10mm² CU</t>
  </si>
  <si>
    <t>3.2</t>
  </si>
  <si>
    <t>LV DC Electrical System cabling</t>
  </si>
  <si>
    <t>3.2.1</t>
  </si>
  <si>
    <t>Cable LV DC IEC 300mm AL</t>
  </si>
  <si>
    <t>Cable LV DC IEC 300mm² AL</t>
  </si>
  <si>
    <t>3.2.2</t>
  </si>
  <si>
    <t>Cable LV DC IEC 630mm AL</t>
  </si>
  <si>
    <t>Cable LV DC IEC 630mm² AL</t>
  </si>
  <si>
    <t>3.3</t>
  </si>
  <si>
    <t>MV Electrical cabling</t>
  </si>
  <si>
    <t>3.3.1</t>
  </si>
  <si>
    <t>Cable MV AC IEC 300mm AL</t>
  </si>
  <si>
    <t>Cable MV AC IEC 300mm² AL</t>
  </si>
  <si>
    <t>3.4</t>
  </si>
  <si>
    <t>Earthing System</t>
  </si>
  <si>
    <t>3.4.1</t>
  </si>
  <si>
    <t>Earthing cable (LV &amp; MV trenches)</t>
  </si>
  <si>
    <t>Trenches earthing cable length</t>
  </si>
  <si>
    <t>3.4.2</t>
  </si>
  <si>
    <t>Earthing cable (Power Station))</t>
  </si>
  <si>
    <t>PS earthing cable length</t>
  </si>
  <si>
    <t>3.4.3</t>
  </si>
  <si>
    <t>Earthing rods (Power Station)</t>
  </si>
  <si>
    <t>Earthing rods</t>
  </si>
  <si>
    <t>rods</t>
  </si>
  <si>
    <t>3.5</t>
  </si>
  <si>
    <t>AC Ancillary System</t>
  </si>
  <si>
    <t>3.5.1</t>
  </si>
  <si>
    <t>Auxiliary AC Cable for the perimeter</t>
  </si>
  <si>
    <t>3.6</t>
  </si>
  <si>
    <t>Communication / Monitoring System</t>
  </si>
  <si>
    <t>3.6.1</t>
  </si>
  <si>
    <t>Multi Mode Fiber Optic Cable (Control System)</t>
  </si>
  <si>
    <t>Multi Mode Fiber Optic Cable</t>
  </si>
  <si>
    <t>3.6.2</t>
  </si>
  <si>
    <t>Single Mode Fiber Optic Cable (Security System)</t>
  </si>
  <si>
    <t>Single Mode Fiber Optic Cable</t>
  </si>
  <si>
    <t>3.6.3</t>
  </si>
  <si>
    <t>RS 485 Com cable (Monitoring System)</t>
  </si>
  <si>
    <t>RS 485 Com cable</t>
  </si>
  <si>
    <t>3.7</t>
  </si>
  <si>
    <t>Connectors</t>
  </si>
  <si>
    <t>3.7.1</t>
  </si>
  <si>
    <t>MV Connectors</t>
  </si>
  <si>
    <t>Number MV connectors</t>
  </si>
  <si>
    <t>connectors</t>
  </si>
  <si>
    <t>4</t>
  </si>
  <si>
    <t>MISCELLANEOUS</t>
  </si>
  <si>
    <t>4.1</t>
  </si>
  <si>
    <t>Monitoring system</t>
  </si>
  <si>
    <t>4.1.1</t>
  </si>
  <si>
    <t>Weather Station</t>
  </si>
  <si>
    <t>Number weather stations</t>
  </si>
  <si>
    <t>stations</t>
  </si>
  <si>
    <t>4.1.2</t>
  </si>
  <si>
    <t>Monitoring system (SCADA)</t>
  </si>
  <si>
    <t>Monitoring systems</t>
  </si>
  <si>
    <t>systems</t>
  </si>
  <si>
    <t>4.1.3</t>
  </si>
  <si>
    <t>Remote Terminal Units</t>
  </si>
  <si>
    <t>Number remote terminal units</t>
  </si>
  <si>
    <t>units</t>
  </si>
  <si>
    <t>4.2</t>
  </si>
  <si>
    <t>Security and Control System</t>
  </si>
  <si>
    <t>4.2.1</t>
  </si>
  <si>
    <t>Control Unit</t>
  </si>
  <si>
    <t>Control units</t>
  </si>
  <si>
    <t>4.2.2</t>
  </si>
  <si>
    <t>Lighting</t>
  </si>
  <si>
    <t>Number lights</t>
  </si>
  <si>
    <t>lights</t>
  </si>
  <si>
    <t>4.2.3</t>
  </si>
  <si>
    <t>Video cameras</t>
  </si>
  <si>
    <t>Number video cameras</t>
  </si>
  <si>
    <t>cameras</t>
  </si>
  <si>
    <t>4.2.4</t>
  </si>
  <si>
    <t>Domo cameras</t>
  </si>
  <si>
    <t>Number domo video cameras</t>
  </si>
  <si>
    <t>4.2.5</t>
  </si>
  <si>
    <t>Microwave barriers</t>
  </si>
  <si>
    <t>Number microwave barriers</t>
  </si>
  <si>
    <t>barriers</t>
  </si>
  <si>
    <t>4.2.6</t>
  </si>
  <si>
    <t>Microphone cable</t>
  </si>
  <si>
    <t>4.3</t>
  </si>
  <si>
    <t>Buildings</t>
  </si>
  <si>
    <t>4.3.1</t>
  </si>
  <si>
    <t>Control room building</t>
  </si>
  <si>
    <t>Number control buildings</t>
  </si>
  <si>
    <t>buildings</t>
  </si>
  <si>
    <t>4.3.2</t>
  </si>
  <si>
    <t>Warehouse building</t>
  </si>
  <si>
    <t>Number warehouse buildings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</si>
</sst>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</font>
    <font>
      <b/>
    </font>
    <font/>
    <font>
      <b/>
      <u/>
      <color rgb="FF0000FF"/>
    </font>
    <font>
      <color theme="1"/>
      <name val="Calibri"/>
    </font>
    <font>
      <i/>
      <sz val="9.0"/>
      <color rgb="FF757070"/>
      <name val="Calibri"/>
    </font>
    <font>
      <sz val="9.0"/>
      <color rgb="FF757070"/>
      <name val="Calibri"/>
    </font>
    <font>
      <sz val="10.0"/>
      <color theme="1"/>
      <name val="Calibri"/>
    </font>
    <font>
      <sz val="11.0"/>
      <color theme="1"/>
      <name val="Calibri"/>
    </font>
    <font>
      <i/>
      <sz val="9.0"/>
      <color rgb="FF757070"/>
    </font>
    <font>
      <b/>
      <sz val="9.0"/>
      <color theme="0"/>
      <name val="Calibri"/>
    </font>
    <font>
      <sz val="10.0"/>
      <color theme="0"/>
      <name val="Calibri"/>
    </font>
    <font>
      <sz val="10.0"/>
      <color theme="1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1AA5BD"/>
        <bgColor rgb="FF1AA5BD"/>
      </patternFill>
    </fill>
    <fill>
      <patternFill patternType="solid">
        <fgColor rgb="FF00759E"/>
        <bgColor rgb="FF00759E"/>
      </patternFill>
    </fill>
    <fill>
      <patternFill patternType="solid">
        <fgColor rgb="FFD9D9D9"/>
        <bgColor rgb="FFD9D9D9"/>
      </patternFill>
    </fill>
  </fills>
  <borders count="6">
    <border/>
    <border>
      <left/>
      <right/>
      <top/>
      <bottom/>
    </border>
    <border>
      <left/>
      <top/>
      <bottom/>
    </border>
    <border>
      <right/>
      <top/>
      <bottom/>
    </border>
    <border>
      <right style="thin">
        <color theme="0"/>
      </right>
    </border>
    <border>
      <left style="thin">
        <color theme="0"/>
      </lef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3" numFmtId="0" xfId="0" applyFont="1"/>
    <xf borderId="0" fillId="0" fontId="4" numFmtId="0" xfId="0" applyAlignment="1" applyFont="1">
      <alignment readingOrder="0" shrinkToFit="0" wrapText="1"/>
    </xf>
    <xf borderId="1" fillId="2" fontId="5" numFmtId="0" xfId="0" applyBorder="1" applyFill="1" applyFont="1"/>
    <xf borderId="1" fillId="2" fontId="6" numFmtId="0" xfId="0" applyBorder="1" applyFont="1"/>
    <xf borderId="1" fillId="2" fontId="5" numFmtId="14" xfId="0" applyAlignment="1" applyBorder="1" applyFont="1" applyNumberFormat="1">
      <alignment horizontal="left"/>
    </xf>
    <xf borderId="1" fillId="3" fontId="7" numFmtId="0" xfId="0" applyBorder="1" applyFill="1" applyFont="1"/>
    <xf borderId="1" fillId="3" fontId="8" numFmtId="0" xfId="0" applyBorder="1" applyFont="1"/>
    <xf borderId="1" fillId="2" fontId="9" numFmtId="0" xfId="0" applyAlignment="1" applyBorder="1" applyFont="1">
      <alignment readingOrder="0"/>
    </xf>
    <xf borderId="1" fillId="2" fontId="9" numFmtId="0" xfId="0" applyBorder="1" applyFont="1"/>
    <xf borderId="1" fillId="4" fontId="10" numFmtId="49" xfId="0" applyAlignment="1" applyBorder="1" applyFill="1" applyFont="1" applyNumberFormat="1">
      <alignment horizontal="left"/>
    </xf>
    <xf borderId="2" fillId="4" fontId="10" numFmtId="49" xfId="0" applyAlignment="1" applyBorder="1" applyFont="1" applyNumberFormat="1">
      <alignment horizontal="left"/>
    </xf>
    <xf borderId="3" fillId="0" fontId="2" numFmtId="0" xfId="0" applyBorder="1" applyFont="1"/>
    <xf borderId="1" fillId="4" fontId="10" numFmtId="49" xfId="0" applyAlignment="1" applyBorder="1" applyFont="1" applyNumberFormat="1">
      <alignment horizontal="center"/>
    </xf>
    <xf borderId="2" fillId="4" fontId="10" numFmtId="49" xfId="0" applyAlignment="1" applyBorder="1" applyFont="1" applyNumberFormat="1">
      <alignment horizontal="center"/>
    </xf>
    <xf borderId="1" fillId="5" fontId="11" numFmtId="0" xfId="0" applyAlignment="1" applyBorder="1" applyFill="1" applyFont="1">
      <alignment horizontal="right"/>
    </xf>
    <xf borderId="1" fillId="5" fontId="11" numFmtId="0" xfId="0" applyBorder="1" applyFont="1"/>
    <xf borderId="2" fillId="5" fontId="11" numFmtId="0" xfId="0" applyBorder="1" applyFont="1"/>
    <xf borderId="1" fillId="6" fontId="7" numFmtId="0" xfId="0" applyAlignment="1" applyBorder="1" applyFill="1" applyFont="1">
      <alignment horizontal="right"/>
    </xf>
    <xf borderId="1" fillId="6" fontId="7" numFmtId="0" xfId="0" applyBorder="1" applyFont="1"/>
    <xf borderId="2" fillId="6" fontId="7" numFmtId="0" xfId="0" applyBorder="1" applyFont="1"/>
    <xf borderId="0" fillId="0" fontId="7" numFmtId="0" xfId="0" applyAlignment="1" applyFont="1">
      <alignment horizontal="right"/>
    </xf>
    <xf borderId="0" fillId="0" fontId="7" numFmtId="0" xfId="0" applyAlignment="1" applyFont="1">
      <alignment horizontal="left"/>
    </xf>
    <xf borderId="0" fillId="0" fontId="7" numFmtId="4" xfId="0" applyAlignment="1" applyFont="1" applyNumberFormat="1">
      <alignment horizontal="right"/>
    </xf>
    <xf borderId="4" fillId="0" fontId="12" numFmtId="4" xfId="0" applyAlignment="1" applyBorder="1" applyFont="1" applyNumberFormat="1">
      <alignment horizontal="right" readingOrder="0"/>
    </xf>
    <xf borderId="5" fillId="0" fontId="7" numFmtId="0" xfId="0" applyAlignment="1" applyBorder="1" applyFont="1">
      <alignment horizontal="left"/>
    </xf>
    <xf borderId="4" fillId="0" fontId="7" numFmtId="4" xfId="0" applyAlignment="1" applyBorder="1" applyFont="1" applyNumberFormat="1">
      <alignment horizontal="right"/>
    </xf>
    <xf borderId="0" fillId="0" fontId="7" numFmtId="9" xfId="0" applyAlignment="1" applyFont="1" applyNumberFormat="1">
      <alignment horizontal="center"/>
    </xf>
    <xf borderId="1" fillId="4" fontId="10" numFmtId="4" xfId="0" applyAlignment="1" applyBorder="1" applyFont="1" applyNumberFormat="1">
      <alignment horizontal="right"/>
    </xf>
    <xf borderId="1" fillId="4" fontId="10" numFmtId="0" xfId="0" applyAlignment="1" applyBorder="1" applyFont="1">
      <alignment horizontal="left"/>
    </xf>
    <xf borderId="1" fillId="4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90775" cy="552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990600</xdr:colOff>
      <xdr:row>0</xdr:row>
      <xdr:rowOff>57150</xdr:rowOff>
    </xdr:from>
    <xdr:ext cx="1714500" cy="4476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4.75"/>
  </cols>
  <sheetData>
    <row r="1" ht="43.5" customHeight="1"/>
    <row r="2">
      <c r="A2" s="1" t="s">
        <v>0</v>
      </c>
    </row>
    <row r="3">
      <c r="A3" s="2" t="s">
        <v>1</v>
      </c>
    </row>
    <row r="4">
      <c r="A4" s="2" t="s">
        <v>2</v>
      </c>
    </row>
    <row r="5">
      <c r="A5" s="2" t="s">
        <v>3</v>
      </c>
    </row>
    <row r="6">
      <c r="A6" s="2" t="s">
        <v>4</v>
      </c>
    </row>
    <row r="8">
      <c r="A8" s="3" t="s">
        <v>5</v>
      </c>
    </row>
    <row r="9">
      <c r="A9" s="4" t="str">
        <f>HYPERLINK("https://ratedpower.com/pvdesign/", "Learn more")</f>
        <v>Learn more</v>
      </c>
    </row>
    <row r="11">
      <c r="A11" s="5" t="s">
        <v>6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44.0"/>
    <col customWidth="1" min="3" max="3" width="10.38"/>
    <col customWidth="1" min="4" max="4" width="21.38"/>
    <col customWidth="1" min="5" max="6" width="11.5"/>
    <col customWidth="1" min="7" max="8" width="11.75"/>
    <col customWidth="1" min="9" max="9" width="12.38"/>
    <col customWidth="1" min="10" max="10" width="3.75"/>
    <col customWidth="1" min="11" max="11" width="8.0"/>
    <col customWidth="1" min="12" max="12" width="12.75"/>
    <col customWidth="1" min="13" max="13" width="5.25"/>
    <col customWidth="1" min="14" max="26" width="7.63"/>
  </cols>
  <sheetData>
    <row r="1">
      <c r="A1" s="6" t="s">
        <v>7</v>
      </c>
      <c r="B1" s="6"/>
      <c r="C1" s="7" t="s">
        <v>8</v>
      </c>
      <c r="D1" s="8" t="s">
        <v>9</v>
      </c>
      <c r="E1" s="9"/>
      <c r="F1" s="9"/>
      <c r="G1" s="9"/>
      <c r="H1" s="10"/>
      <c r="I1" s="10"/>
      <c r="J1" s="10"/>
      <c r="K1" s="10"/>
      <c r="L1" s="10"/>
      <c r="M1" s="10"/>
    </row>
    <row r="2">
      <c r="A2" s="7" t="s">
        <v>10</v>
      </c>
      <c r="B2" s="6" t="s">
        <v>11</v>
      </c>
      <c r="C2" s="7" t="s">
        <v>12</v>
      </c>
      <c r="D2" s="11" t="s">
        <v>13</v>
      </c>
      <c r="E2" s="9"/>
      <c r="F2" s="9"/>
      <c r="G2" s="9"/>
      <c r="H2" s="10"/>
      <c r="I2" s="10"/>
      <c r="J2" s="10"/>
      <c r="K2" s="10"/>
      <c r="L2" s="10"/>
      <c r="M2" s="10"/>
    </row>
    <row r="3">
      <c r="A3" s="7" t="s">
        <v>14</v>
      </c>
      <c r="B3" s="6" t="s">
        <v>15</v>
      </c>
      <c r="C3" s="7" t="s">
        <v>16</v>
      </c>
      <c r="D3" s="12" t="s">
        <v>17</v>
      </c>
      <c r="E3" s="9"/>
      <c r="F3" s="9"/>
      <c r="G3" s="9"/>
      <c r="H3" s="10"/>
      <c r="I3" s="10"/>
      <c r="J3" s="10"/>
      <c r="K3" s="10"/>
      <c r="L3" s="10"/>
      <c r="M3" s="10"/>
    </row>
    <row r="4">
      <c r="A4" s="13" t="s">
        <v>18</v>
      </c>
      <c r="B4" s="13"/>
      <c r="C4" s="14" t="s">
        <v>19</v>
      </c>
      <c r="D4" s="15"/>
      <c r="E4" s="16" t="s">
        <v>20</v>
      </c>
      <c r="F4" s="16" t="s">
        <v>21</v>
      </c>
      <c r="G4" s="17" t="s">
        <v>22</v>
      </c>
      <c r="H4" s="15"/>
      <c r="I4" s="17" t="s">
        <v>23</v>
      </c>
      <c r="J4" s="15"/>
      <c r="K4" s="16" t="s">
        <v>24</v>
      </c>
      <c r="L4" s="17" t="s">
        <v>25</v>
      </c>
      <c r="M4" s="15"/>
    </row>
    <row r="5">
      <c r="A5" s="18" t="s">
        <v>26</v>
      </c>
      <c r="B5" s="19" t="s">
        <v>27</v>
      </c>
      <c r="C5" s="20"/>
      <c r="D5" s="15"/>
      <c r="E5" s="19"/>
      <c r="F5" s="19"/>
      <c r="G5" s="19"/>
      <c r="H5" s="19"/>
      <c r="I5" s="19"/>
      <c r="J5" s="19"/>
      <c r="K5" s="19"/>
      <c r="L5" s="19"/>
      <c r="M5" s="19"/>
    </row>
    <row r="6">
      <c r="A6" s="21" t="s">
        <v>28</v>
      </c>
      <c r="B6" s="22" t="s">
        <v>29</v>
      </c>
      <c r="C6" s="23" t="s">
        <v>30</v>
      </c>
      <c r="D6" s="15"/>
      <c r="E6" s="22" t="s">
        <v>30</v>
      </c>
      <c r="F6" s="22" t="s">
        <v>30</v>
      </c>
      <c r="G6" s="22" t="s">
        <v>30</v>
      </c>
      <c r="H6" s="22" t="s">
        <v>30</v>
      </c>
      <c r="I6" s="22" t="s">
        <v>30</v>
      </c>
      <c r="J6" s="22" t="s">
        <v>30</v>
      </c>
      <c r="K6" s="22" t="s">
        <v>30</v>
      </c>
      <c r="L6" s="22" t="s">
        <v>30</v>
      </c>
      <c r="M6" s="22" t="s">
        <v>30</v>
      </c>
    </row>
    <row r="7">
      <c r="A7" s="24" t="s">
        <v>31</v>
      </c>
      <c r="B7" s="25" t="s">
        <v>32</v>
      </c>
      <c r="C7" s="25" t="s">
        <v>33</v>
      </c>
      <c r="E7" s="26">
        <v>292320.0</v>
      </c>
      <c r="F7" s="25" t="s">
        <v>34</v>
      </c>
      <c r="G7" s="27">
        <v>100.0</v>
      </c>
      <c r="H7" s="28" t="str">
        <f t="shared" ref="H7:H9" si="1">CONCATENATE($D$3, "/", F7)</f>
        <v>$/modules</v>
      </c>
      <c r="I7" s="29">
        <f t="shared" ref="I7:I9" si="2">E7*G7</f>
        <v>29232000</v>
      </c>
      <c r="J7" s="28" t="str">
        <f t="shared" ref="J7:J9" si="3">$D$3</f>
        <v>$</v>
      </c>
      <c r="K7" s="30">
        <v>0.0</v>
      </c>
      <c r="L7" s="29">
        <f t="shared" ref="L7:L9" si="4">I7*(1+K7)</f>
        <v>29232000</v>
      </c>
      <c r="M7" s="28" t="str">
        <f t="shared" ref="M7:M9" si="5">$D$3</f>
        <v>$</v>
      </c>
    </row>
    <row r="8">
      <c r="A8" s="24" t="s">
        <v>35</v>
      </c>
      <c r="B8" s="25" t="s">
        <v>36</v>
      </c>
      <c r="C8" s="25" t="s">
        <v>37</v>
      </c>
      <c r="E8" s="26">
        <v>840.0</v>
      </c>
      <c r="F8" s="25" t="s">
        <v>38</v>
      </c>
      <c r="G8" s="27">
        <v>100.0</v>
      </c>
      <c r="H8" s="28" t="str">
        <f t="shared" si="1"/>
        <v>$/boxes</v>
      </c>
      <c r="I8" s="29">
        <f t="shared" si="2"/>
        <v>84000</v>
      </c>
      <c r="J8" s="28" t="str">
        <f t="shared" si="3"/>
        <v>$</v>
      </c>
      <c r="K8" s="30">
        <v>0.0</v>
      </c>
      <c r="L8" s="29">
        <f t="shared" si="4"/>
        <v>84000</v>
      </c>
      <c r="M8" s="28" t="str">
        <f t="shared" si="5"/>
        <v>$</v>
      </c>
    </row>
    <row r="9">
      <c r="A9" s="24" t="s">
        <v>39</v>
      </c>
      <c r="B9" s="25" t="s">
        <v>40</v>
      </c>
      <c r="C9" s="25" t="s">
        <v>41</v>
      </c>
      <c r="E9" s="26">
        <v>65.0</v>
      </c>
      <c r="F9" s="25" t="s">
        <v>38</v>
      </c>
      <c r="G9" s="27">
        <v>100.0</v>
      </c>
      <c r="H9" s="28" t="str">
        <f t="shared" si="1"/>
        <v>$/boxes</v>
      </c>
      <c r="I9" s="29">
        <f t="shared" si="2"/>
        <v>6500</v>
      </c>
      <c r="J9" s="28" t="str">
        <f t="shared" si="3"/>
        <v>$</v>
      </c>
      <c r="K9" s="30">
        <v>0.0</v>
      </c>
      <c r="L9" s="29">
        <f t="shared" si="4"/>
        <v>6500</v>
      </c>
      <c r="M9" s="28" t="str">
        <f t="shared" si="5"/>
        <v>$</v>
      </c>
    </row>
    <row r="10">
      <c r="A10" s="21" t="s">
        <v>42</v>
      </c>
      <c r="B10" s="22" t="s">
        <v>43</v>
      </c>
      <c r="C10" s="23" t="s">
        <v>30</v>
      </c>
      <c r="D10" s="15"/>
      <c r="E10" s="22" t="s">
        <v>30</v>
      </c>
      <c r="F10" s="22" t="s">
        <v>30</v>
      </c>
      <c r="G10" s="22" t="s">
        <v>30</v>
      </c>
      <c r="H10" s="22" t="s">
        <v>30</v>
      </c>
      <c r="I10" s="22" t="s">
        <v>30</v>
      </c>
      <c r="J10" s="22" t="s">
        <v>30</v>
      </c>
      <c r="K10" s="22" t="s">
        <v>30</v>
      </c>
      <c r="L10" s="22" t="s">
        <v>30</v>
      </c>
      <c r="M10" s="22" t="s">
        <v>30</v>
      </c>
    </row>
    <row r="11">
      <c r="A11" s="24" t="s">
        <v>44</v>
      </c>
      <c r="B11" s="25" t="s">
        <v>45</v>
      </c>
      <c r="C11" s="25" t="s">
        <v>46</v>
      </c>
      <c r="E11" s="26">
        <v>130082.0</v>
      </c>
      <c r="F11" s="25" t="s">
        <v>47</v>
      </c>
      <c r="G11" s="27">
        <v>100.0</v>
      </c>
      <c r="H11" s="28" t="str">
        <f>CONCATENATE($D$3, "/", F11)</f>
        <v>$/kWp</v>
      </c>
      <c r="I11" s="29">
        <f>E11*G11</f>
        <v>13008200</v>
      </c>
      <c r="J11" s="28" t="str">
        <f>$D$3</f>
        <v>$</v>
      </c>
      <c r="K11" s="30">
        <v>0.0</v>
      </c>
      <c r="L11" s="29">
        <f>I11*(1+K11)</f>
        <v>13008200</v>
      </c>
      <c r="M11" s="28" t="str">
        <f>$D$3</f>
        <v>$</v>
      </c>
    </row>
    <row r="12">
      <c r="A12" s="18" t="s">
        <v>48</v>
      </c>
      <c r="B12" s="19" t="s">
        <v>49</v>
      </c>
      <c r="C12" s="20" t="s">
        <v>30</v>
      </c>
      <c r="D12" s="15"/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</row>
    <row r="13">
      <c r="A13" s="21" t="s">
        <v>50</v>
      </c>
      <c r="B13" s="22" t="s">
        <v>51</v>
      </c>
      <c r="C13" s="23" t="s">
        <v>30</v>
      </c>
      <c r="D13" s="15"/>
      <c r="E13" s="22" t="s">
        <v>30</v>
      </c>
      <c r="F13" s="22" t="s">
        <v>30</v>
      </c>
      <c r="G13" s="22" t="s">
        <v>30</v>
      </c>
      <c r="H13" s="22" t="s">
        <v>30</v>
      </c>
      <c r="I13" s="22" t="s">
        <v>30</v>
      </c>
      <c r="J13" s="22" t="s">
        <v>30</v>
      </c>
      <c r="K13" s="22" t="s">
        <v>30</v>
      </c>
      <c r="L13" s="22" t="s">
        <v>30</v>
      </c>
      <c r="M13" s="22" t="s">
        <v>30</v>
      </c>
    </row>
    <row r="14">
      <c r="A14" s="24" t="s">
        <v>52</v>
      </c>
      <c r="B14" s="25" t="s">
        <v>53</v>
      </c>
      <c r="C14" s="25" t="s">
        <v>54</v>
      </c>
      <c r="E14" s="26">
        <v>1922782.2843254285</v>
      </c>
      <c r="F14" s="25" t="s">
        <v>55</v>
      </c>
      <c r="G14" s="27">
        <v>100.0</v>
      </c>
      <c r="H14" s="28" t="str">
        <f t="shared" ref="H14:H17" si="6">CONCATENATE($D$3, "/", F14)</f>
        <v>$/m²</v>
      </c>
      <c r="I14" s="29">
        <f t="shared" ref="I14:I17" si="7">E14*G14</f>
        <v>192278228.4</v>
      </c>
      <c r="J14" s="28" t="str">
        <f t="shared" ref="J14:J17" si="8">$D$3</f>
        <v>$</v>
      </c>
      <c r="K14" s="30">
        <v>0.0</v>
      </c>
      <c r="L14" s="29">
        <f t="shared" ref="L14:L17" si="9">I14*(1+K14)</f>
        <v>192278228.4</v>
      </c>
      <c r="M14" s="28" t="str">
        <f t="shared" ref="M14:M17" si="10">$D$3</f>
        <v>$</v>
      </c>
    </row>
    <row r="15">
      <c r="A15" s="24" t="s">
        <v>56</v>
      </c>
      <c r="B15" s="25" t="s">
        <v>57</v>
      </c>
      <c r="C15" s="25" t="s">
        <v>58</v>
      </c>
      <c r="E15" s="26">
        <v>384556.45686508575</v>
      </c>
      <c r="F15" s="25" t="s">
        <v>55</v>
      </c>
      <c r="G15" s="27">
        <v>100.0</v>
      </c>
      <c r="H15" s="28" t="str">
        <f t="shared" si="6"/>
        <v>$/m²</v>
      </c>
      <c r="I15" s="29">
        <f t="shared" si="7"/>
        <v>38455645.69</v>
      </c>
      <c r="J15" s="28" t="str">
        <f t="shared" si="8"/>
        <v>$</v>
      </c>
      <c r="K15" s="30">
        <v>0.0</v>
      </c>
      <c r="L15" s="29">
        <f t="shared" si="9"/>
        <v>38455645.69</v>
      </c>
      <c r="M15" s="28" t="str">
        <f t="shared" si="10"/>
        <v>$</v>
      </c>
    </row>
    <row r="16">
      <c r="A16" s="24" t="s">
        <v>59</v>
      </c>
      <c r="B16" s="25" t="s">
        <v>60</v>
      </c>
      <c r="C16" s="25" t="s">
        <v>61</v>
      </c>
      <c r="E16" s="26">
        <v>11685.799950937922</v>
      </c>
      <c r="F16" s="25" t="s">
        <v>62</v>
      </c>
      <c r="G16" s="27">
        <v>100.0</v>
      </c>
      <c r="H16" s="28" t="str">
        <f t="shared" si="6"/>
        <v>$/m</v>
      </c>
      <c r="I16" s="29">
        <f t="shared" si="7"/>
        <v>1168579.995</v>
      </c>
      <c r="J16" s="28" t="str">
        <f t="shared" si="8"/>
        <v>$</v>
      </c>
      <c r="K16" s="30">
        <v>0.0</v>
      </c>
      <c r="L16" s="29">
        <f t="shared" si="9"/>
        <v>1168579.995</v>
      </c>
      <c r="M16" s="28" t="str">
        <f t="shared" si="10"/>
        <v>$</v>
      </c>
    </row>
    <row r="17">
      <c r="A17" s="24" t="s">
        <v>63</v>
      </c>
      <c r="B17" s="25" t="s">
        <v>64</v>
      </c>
      <c r="C17" s="25" t="s">
        <v>65</v>
      </c>
      <c r="E17" s="26">
        <v>11685.799950937922</v>
      </c>
      <c r="F17" s="25" t="s">
        <v>62</v>
      </c>
      <c r="G17" s="27">
        <v>100.0</v>
      </c>
      <c r="H17" s="28" t="str">
        <f t="shared" si="6"/>
        <v>$/m</v>
      </c>
      <c r="I17" s="29">
        <f t="shared" si="7"/>
        <v>1168579.995</v>
      </c>
      <c r="J17" s="28" t="str">
        <f t="shared" si="8"/>
        <v>$</v>
      </c>
      <c r="K17" s="30">
        <v>0.0</v>
      </c>
      <c r="L17" s="29">
        <f t="shared" si="9"/>
        <v>1168579.995</v>
      </c>
      <c r="M17" s="28" t="str">
        <f t="shared" si="10"/>
        <v>$</v>
      </c>
    </row>
    <row r="18">
      <c r="A18" s="21" t="s">
        <v>66</v>
      </c>
      <c r="B18" s="22" t="s">
        <v>67</v>
      </c>
      <c r="C18" s="23" t="s">
        <v>30</v>
      </c>
      <c r="D18" s="15"/>
      <c r="E18" s="22" t="s">
        <v>30</v>
      </c>
      <c r="F18" s="22" t="s">
        <v>30</v>
      </c>
      <c r="G18" s="22" t="s">
        <v>30</v>
      </c>
      <c r="H18" s="22" t="s">
        <v>30</v>
      </c>
      <c r="I18" s="22" t="s">
        <v>30</v>
      </c>
      <c r="J18" s="22" t="s">
        <v>30</v>
      </c>
      <c r="K18" s="22" t="s">
        <v>30</v>
      </c>
      <c r="L18" s="22" t="s">
        <v>30</v>
      </c>
      <c r="M18" s="22" t="s">
        <v>30</v>
      </c>
    </row>
    <row r="19">
      <c r="A19" s="24" t="s">
        <v>68</v>
      </c>
      <c r="B19" s="25" t="s">
        <v>69</v>
      </c>
      <c r="C19" s="25" t="s">
        <v>70</v>
      </c>
      <c r="E19" s="26">
        <v>17.0</v>
      </c>
      <c r="F19" s="25" t="s">
        <v>71</v>
      </c>
      <c r="G19" s="27">
        <v>100.0</v>
      </c>
      <c r="H19" s="28" t="str">
        <f t="shared" ref="H19:H20" si="11">CONCATENATE($D$3, "/", F19)</f>
        <v>$/foundations</v>
      </c>
      <c r="I19" s="29">
        <f t="shared" ref="I19:I20" si="12">E19*G19</f>
        <v>1700</v>
      </c>
      <c r="J19" s="28" t="str">
        <f t="shared" ref="J19:J20" si="13">$D$3</f>
        <v>$</v>
      </c>
      <c r="K19" s="30">
        <v>0.0</v>
      </c>
      <c r="L19" s="29">
        <f t="shared" ref="L19:L20" si="14">I19*(1+K19)</f>
        <v>1700</v>
      </c>
      <c r="M19" s="28" t="str">
        <f t="shared" ref="M19:M20" si="15">$D$3</f>
        <v>$</v>
      </c>
    </row>
    <row r="20">
      <c r="A20" s="24" t="s">
        <v>72</v>
      </c>
      <c r="B20" s="25" t="s">
        <v>73</v>
      </c>
      <c r="C20" s="25" t="s">
        <v>74</v>
      </c>
      <c r="E20" s="26">
        <v>33600.0</v>
      </c>
      <c r="F20" s="25" t="s">
        <v>71</v>
      </c>
      <c r="G20" s="27">
        <v>100.0</v>
      </c>
      <c r="H20" s="28" t="str">
        <f t="shared" si="11"/>
        <v>$/foundations</v>
      </c>
      <c r="I20" s="29">
        <f t="shared" si="12"/>
        <v>3360000</v>
      </c>
      <c r="J20" s="28" t="str">
        <f t="shared" si="13"/>
        <v>$</v>
      </c>
      <c r="K20" s="30">
        <v>0.0</v>
      </c>
      <c r="L20" s="29">
        <f t="shared" si="14"/>
        <v>3360000</v>
      </c>
      <c r="M20" s="28" t="str">
        <f t="shared" si="15"/>
        <v>$</v>
      </c>
    </row>
    <row r="21" ht="15.75" customHeight="1">
      <c r="A21" s="21" t="s">
        <v>75</v>
      </c>
      <c r="B21" s="22" t="s">
        <v>76</v>
      </c>
      <c r="C21" s="23" t="s">
        <v>30</v>
      </c>
      <c r="D21" s="15"/>
      <c r="E21" s="22" t="s">
        <v>30</v>
      </c>
      <c r="F21" s="22" t="s">
        <v>30</v>
      </c>
      <c r="G21" s="22" t="s">
        <v>30</v>
      </c>
      <c r="H21" s="22" t="s">
        <v>30</v>
      </c>
      <c r="I21" s="22" t="s">
        <v>30</v>
      </c>
      <c r="J21" s="22" t="s">
        <v>30</v>
      </c>
      <c r="K21" s="22" t="s">
        <v>30</v>
      </c>
      <c r="L21" s="22" t="s">
        <v>30</v>
      </c>
      <c r="M21" s="22" t="s">
        <v>30</v>
      </c>
    </row>
    <row r="22" ht="15.75" customHeight="1">
      <c r="A22" s="24" t="s">
        <v>77</v>
      </c>
      <c r="B22" s="25" t="s">
        <v>78</v>
      </c>
      <c r="C22" s="25" t="s">
        <v>79</v>
      </c>
      <c r="E22" s="26">
        <v>1122.0</v>
      </c>
      <c r="F22" s="25" t="s">
        <v>80</v>
      </c>
      <c r="G22" s="27">
        <v>100.0</v>
      </c>
      <c r="H22" s="28" t="str">
        <f t="shared" ref="H22:H30" si="16">CONCATENATE($D$3, "/", F22)</f>
        <v>$/manholes</v>
      </c>
      <c r="I22" s="29">
        <f t="shared" ref="I22:I30" si="17">E22*G22</f>
        <v>112200</v>
      </c>
      <c r="J22" s="28" t="str">
        <f t="shared" ref="J22:J30" si="18">$D$3</f>
        <v>$</v>
      </c>
      <c r="K22" s="30">
        <v>0.0</v>
      </c>
      <c r="L22" s="29">
        <f t="shared" ref="L22:L30" si="19">I22*(1+K22)</f>
        <v>112200</v>
      </c>
      <c r="M22" s="28" t="str">
        <f t="shared" ref="M22:M30" si="20">$D$3</f>
        <v>$</v>
      </c>
    </row>
    <row r="23" ht="15.75" customHeight="1">
      <c r="A23" s="24" t="s">
        <v>81</v>
      </c>
      <c r="B23" s="25" t="s">
        <v>82</v>
      </c>
      <c r="C23" s="25" t="s">
        <v>83</v>
      </c>
      <c r="E23" s="26">
        <v>162.0</v>
      </c>
      <c r="F23" s="25" t="s">
        <v>80</v>
      </c>
      <c r="G23" s="27">
        <v>100.0</v>
      </c>
      <c r="H23" s="28" t="str">
        <f t="shared" si="16"/>
        <v>$/manholes</v>
      </c>
      <c r="I23" s="29">
        <f t="shared" si="17"/>
        <v>16200</v>
      </c>
      <c r="J23" s="28" t="str">
        <f t="shared" si="18"/>
        <v>$</v>
      </c>
      <c r="K23" s="30">
        <v>0.0</v>
      </c>
      <c r="L23" s="29">
        <f t="shared" si="19"/>
        <v>16200</v>
      </c>
      <c r="M23" s="28" t="str">
        <f t="shared" si="20"/>
        <v>$</v>
      </c>
    </row>
    <row r="24" ht="15.75" customHeight="1">
      <c r="A24" s="24" t="s">
        <v>84</v>
      </c>
      <c r="B24" s="25" t="s">
        <v>85</v>
      </c>
      <c r="C24" s="25" t="s">
        <v>86</v>
      </c>
      <c r="E24" s="26">
        <v>20680.295076962404</v>
      </c>
      <c r="F24" s="25" t="s">
        <v>87</v>
      </c>
      <c r="G24" s="27">
        <v>100.0</v>
      </c>
      <c r="H24" s="28" t="str">
        <f t="shared" si="16"/>
        <v>$/m³</v>
      </c>
      <c r="I24" s="29">
        <f t="shared" si="17"/>
        <v>2068029.508</v>
      </c>
      <c r="J24" s="28" t="str">
        <f t="shared" si="18"/>
        <v>$</v>
      </c>
      <c r="K24" s="30">
        <v>0.0</v>
      </c>
      <c r="L24" s="29">
        <f t="shared" si="19"/>
        <v>2068029.508</v>
      </c>
      <c r="M24" s="28" t="str">
        <f t="shared" si="20"/>
        <v>$</v>
      </c>
    </row>
    <row r="25" ht="15.75" customHeight="1">
      <c r="A25" s="24" t="s">
        <v>88</v>
      </c>
      <c r="B25" s="25" t="s">
        <v>89</v>
      </c>
      <c r="C25" s="25" t="s">
        <v>86</v>
      </c>
      <c r="E25" s="26">
        <v>2163.895343978736</v>
      </c>
      <c r="F25" s="25" t="s">
        <v>87</v>
      </c>
      <c r="G25" s="27">
        <v>100.0</v>
      </c>
      <c r="H25" s="28" t="str">
        <f t="shared" si="16"/>
        <v>$/m³</v>
      </c>
      <c r="I25" s="29">
        <f t="shared" si="17"/>
        <v>216389.5344</v>
      </c>
      <c r="J25" s="28" t="str">
        <f t="shared" si="18"/>
        <v>$</v>
      </c>
      <c r="K25" s="30">
        <v>0.0</v>
      </c>
      <c r="L25" s="29">
        <f t="shared" si="19"/>
        <v>216389.5344</v>
      </c>
      <c r="M25" s="28" t="str">
        <f t="shared" si="20"/>
        <v>$</v>
      </c>
    </row>
    <row r="26" ht="15.75" customHeight="1">
      <c r="A26" s="24" t="s">
        <v>30</v>
      </c>
      <c r="B26" s="25" t="s">
        <v>30</v>
      </c>
      <c r="C26" s="25" t="s">
        <v>90</v>
      </c>
      <c r="E26" s="26">
        <v>4111.730307171616</v>
      </c>
      <c r="F26" s="25" t="s">
        <v>87</v>
      </c>
      <c r="G26" s="27">
        <v>100.0</v>
      </c>
      <c r="H26" s="28" t="str">
        <f t="shared" si="16"/>
        <v>$/m³</v>
      </c>
      <c r="I26" s="29">
        <f t="shared" si="17"/>
        <v>411173.0307</v>
      </c>
      <c r="J26" s="28" t="str">
        <f t="shared" si="18"/>
        <v>$</v>
      </c>
      <c r="K26" s="30">
        <v>0.0</v>
      </c>
      <c r="L26" s="29">
        <f t="shared" si="19"/>
        <v>411173.0307</v>
      </c>
      <c r="M26" s="28" t="str">
        <f t="shared" si="20"/>
        <v>$</v>
      </c>
    </row>
    <row r="27" ht="15.75" customHeight="1">
      <c r="A27" s="24" t="s">
        <v>91</v>
      </c>
      <c r="B27" s="25" t="s">
        <v>92</v>
      </c>
      <c r="C27" s="25" t="s">
        <v>90</v>
      </c>
      <c r="E27" s="26">
        <v>2327.4804999729613</v>
      </c>
      <c r="F27" s="25" t="s">
        <v>87</v>
      </c>
      <c r="G27" s="27">
        <v>100.0</v>
      </c>
      <c r="H27" s="28" t="str">
        <f t="shared" si="16"/>
        <v>$/m³</v>
      </c>
      <c r="I27" s="29">
        <f t="shared" si="17"/>
        <v>232748.05</v>
      </c>
      <c r="J27" s="28" t="str">
        <f t="shared" si="18"/>
        <v>$</v>
      </c>
      <c r="K27" s="30">
        <v>0.0</v>
      </c>
      <c r="L27" s="29">
        <f t="shared" si="19"/>
        <v>232748.05</v>
      </c>
      <c r="M27" s="28" t="str">
        <f t="shared" si="20"/>
        <v>$</v>
      </c>
    </row>
    <row r="28" ht="15.75" customHeight="1">
      <c r="A28" s="24" t="s">
        <v>93</v>
      </c>
      <c r="B28" s="25" t="s">
        <v>94</v>
      </c>
      <c r="C28" s="25" t="s">
        <v>90</v>
      </c>
      <c r="E28" s="26">
        <v>332.59168321685405</v>
      </c>
      <c r="F28" s="25" t="s">
        <v>87</v>
      </c>
      <c r="G28" s="27">
        <v>100.0</v>
      </c>
      <c r="H28" s="28" t="str">
        <f t="shared" si="16"/>
        <v>$/m³</v>
      </c>
      <c r="I28" s="29">
        <f t="shared" si="17"/>
        <v>33259.16832</v>
      </c>
      <c r="J28" s="28" t="str">
        <f t="shared" si="18"/>
        <v>$</v>
      </c>
      <c r="K28" s="30">
        <v>0.0</v>
      </c>
      <c r="L28" s="29">
        <f t="shared" si="19"/>
        <v>33259.16832</v>
      </c>
      <c r="M28" s="28" t="str">
        <f t="shared" si="20"/>
        <v>$</v>
      </c>
    </row>
    <row r="29" ht="15.75" customHeight="1">
      <c r="A29" s="24" t="s">
        <v>95</v>
      </c>
      <c r="B29" s="25" t="s">
        <v>96</v>
      </c>
      <c r="C29" s="25" t="s">
        <v>97</v>
      </c>
      <c r="E29" s="26">
        <v>127.21949999999998</v>
      </c>
      <c r="F29" s="25" t="s">
        <v>87</v>
      </c>
      <c r="G29" s="27">
        <v>100.0</v>
      </c>
      <c r="H29" s="28" t="str">
        <f t="shared" si="16"/>
        <v>$/m³</v>
      </c>
      <c r="I29" s="29">
        <f t="shared" si="17"/>
        <v>12721.95</v>
      </c>
      <c r="J29" s="28" t="str">
        <f t="shared" si="18"/>
        <v>$</v>
      </c>
      <c r="K29" s="30">
        <v>0.0</v>
      </c>
      <c r="L29" s="29">
        <f t="shared" si="19"/>
        <v>12721.95</v>
      </c>
      <c r="M29" s="28" t="str">
        <f t="shared" si="20"/>
        <v>$</v>
      </c>
    </row>
    <row r="30" ht="15.75" customHeight="1">
      <c r="A30" s="24" t="s">
        <v>98</v>
      </c>
      <c r="B30" s="25" t="s">
        <v>99</v>
      </c>
      <c r="C30" s="25" t="s">
        <v>100</v>
      </c>
      <c r="E30" s="26">
        <v>931.7185742372822</v>
      </c>
      <c r="F30" s="25" t="s">
        <v>87</v>
      </c>
      <c r="G30" s="27">
        <v>100.0</v>
      </c>
      <c r="H30" s="28" t="str">
        <f t="shared" si="16"/>
        <v>$/m³</v>
      </c>
      <c r="I30" s="29">
        <f t="shared" si="17"/>
        <v>93171.85742</v>
      </c>
      <c r="J30" s="28" t="str">
        <f t="shared" si="18"/>
        <v>$</v>
      </c>
      <c r="K30" s="30">
        <v>0.0</v>
      </c>
      <c r="L30" s="29">
        <f t="shared" si="19"/>
        <v>93171.85742</v>
      </c>
      <c r="M30" s="28" t="str">
        <f t="shared" si="20"/>
        <v>$</v>
      </c>
    </row>
    <row r="31" ht="15.75" customHeight="1">
      <c r="A31" s="21" t="s">
        <v>101</v>
      </c>
      <c r="B31" s="22" t="s">
        <v>102</v>
      </c>
      <c r="C31" s="23" t="s">
        <v>30</v>
      </c>
      <c r="D31" s="15"/>
      <c r="E31" s="22" t="s">
        <v>30</v>
      </c>
      <c r="F31" s="22" t="s">
        <v>30</v>
      </c>
      <c r="G31" s="22" t="s">
        <v>30</v>
      </c>
      <c r="H31" s="22" t="s">
        <v>30</v>
      </c>
      <c r="I31" s="22" t="s">
        <v>30</v>
      </c>
      <c r="J31" s="22" t="s">
        <v>30</v>
      </c>
      <c r="K31" s="22" t="s">
        <v>30</v>
      </c>
      <c r="L31" s="22" t="s">
        <v>30</v>
      </c>
      <c r="M31" s="22" t="s">
        <v>30</v>
      </c>
    </row>
    <row r="32" ht="15.75" customHeight="1">
      <c r="A32" s="24" t="s">
        <v>103</v>
      </c>
      <c r="B32" s="25" t="s">
        <v>104</v>
      </c>
      <c r="C32" s="25" t="s">
        <v>105</v>
      </c>
      <c r="E32" s="26">
        <v>6211.457161581881</v>
      </c>
      <c r="F32" s="25" t="s">
        <v>55</v>
      </c>
      <c r="G32" s="27">
        <v>100.0</v>
      </c>
      <c r="H32" s="28" t="str">
        <f t="shared" ref="H32:H35" si="21">CONCATENATE($D$3, "/", F32)</f>
        <v>$/m²</v>
      </c>
      <c r="I32" s="29">
        <f t="shared" ref="I32:I35" si="22">E32*G32</f>
        <v>621145.7162</v>
      </c>
      <c r="J32" s="28" t="str">
        <f t="shared" ref="J32:J35" si="23">$D$3</f>
        <v>$</v>
      </c>
      <c r="K32" s="30">
        <v>0.0</v>
      </c>
      <c r="L32" s="29">
        <f t="shared" ref="L32:L35" si="24">I32*(1+K32)</f>
        <v>621145.7162</v>
      </c>
      <c r="M32" s="28" t="str">
        <f t="shared" ref="M32:M35" si="25">$D$3</f>
        <v>$</v>
      </c>
    </row>
    <row r="33" ht="15.75" customHeight="1">
      <c r="A33" s="24" t="s">
        <v>106</v>
      </c>
      <c r="B33" s="25" t="s">
        <v>107</v>
      </c>
      <c r="C33" s="25" t="s">
        <v>108</v>
      </c>
      <c r="E33" s="26">
        <v>1.0</v>
      </c>
      <c r="F33" s="25" t="s">
        <v>109</v>
      </c>
      <c r="G33" s="27">
        <v>100.0</v>
      </c>
      <c r="H33" s="28" t="str">
        <f t="shared" si="21"/>
        <v>$/gates</v>
      </c>
      <c r="I33" s="29">
        <f t="shared" si="22"/>
        <v>100</v>
      </c>
      <c r="J33" s="28" t="str">
        <f t="shared" si="23"/>
        <v>$</v>
      </c>
      <c r="K33" s="30">
        <v>0.0</v>
      </c>
      <c r="L33" s="29">
        <f t="shared" si="24"/>
        <v>100</v>
      </c>
      <c r="M33" s="28" t="str">
        <f t="shared" si="25"/>
        <v>$</v>
      </c>
    </row>
    <row r="34" ht="15.75" customHeight="1">
      <c r="A34" s="24" t="s">
        <v>110</v>
      </c>
      <c r="B34" s="25" t="s">
        <v>111</v>
      </c>
      <c r="C34" s="25" t="s">
        <v>112</v>
      </c>
      <c r="E34" s="26">
        <v>125.0</v>
      </c>
      <c r="F34" s="25" t="s">
        <v>71</v>
      </c>
      <c r="G34" s="27">
        <v>100.0</v>
      </c>
      <c r="H34" s="28" t="str">
        <f t="shared" si="21"/>
        <v>$/foundations</v>
      </c>
      <c r="I34" s="29">
        <f t="shared" si="22"/>
        <v>12500</v>
      </c>
      <c r="J34" s="28" t="str">
        <f t="shared" si="23"/>
        <v>$</v>
      </c>
      <c r="K34" s="30">
        <v>0.0</v>
      </c>
      <c r="L34" s="29">
        <f t="shared" si="24"/>
        <v>12500</v>
      </c>
      <c r="M34" s="28" t="str">
        <f t="shared" si="25"/>
        <v>$</v>
      </c>
    </row>
    <row r="35" ht="15.75" customHeight="1">
      <c r="A35" s="24" t="s">
        <v>113</v>
      </c>
      <c r="B35" s="25" t="s">
        <v>114</v>
      </c>
      <c r="C35" s="25" t="s">
        <v>115</v>
      </c>
      <c r="E35" s="26">
        <v>63.0</v>
      </c>
      <c r="F35" s="25" t="s">
        <v>71</v>
      </c>
      <c r="G35" s="27">
        <v>100.0</v>
      </c>
      <c r="H35" s="28" t="str">
        <f t="shared" si="21"/>
        <v>$/foundations</v>
      </c>
      <c r="I35" s="29">
        <f t="shared" si="22"/>
        <v>6300</v>
      </c>
      <c r="J35" s="28" t="str">
        <f t="shared" si="23"/>
        <v>$</v>
      </c>
      <c r="K35" s="30">
        <v>0.0</v>
      </c>
      <c r="L35" s="29">
        <f t="shared" si="24"/>
        <v>6300</v>
      </c>
      <c r="M35" s="28" t="str">
        <f t="shared" si="25"/>
        <v>$</v>
      </c>
    </row>
    <row r="36" ht="15.75" customHeight="1">
      <c r="A36" s="18" t="s">
        <v>116</v>
      </c>
      <c r="B36" s="19" t="s">
        <v>117</v>
      </c>
      <c r="C36" s="20" t="s">
        <v>30</v>
      </c>
      <c r="D36" s="15"/>
      <c r="E36" s="19" t="s">
        <v>30</v>
      </c>
      <c r="F36" s="19" t="s">
        <v>30</v>
      </c>
      <c r="G36" s="19" t="s">
        <v>30</v>
      </c>
      <c r="H36" s="19" t="s">
        <v>30</v>
      </c>
      <c r="I36" s="19" t="s">
        <v>30</v>
      </c>
      <c r="J36" s="19" t="s">
        <v>30</v>
      </c>
      <c r="K36" s="19" t="s">
        <v>30</v>
      </c>
      <c r="L36" s="19" t="s">
        <v>30</v>
      </c>
      <c r="M36" s="19" t="s">
        <v>30</v>
      </c>
    </row>
    <row r="37" ht="15.75" customHeight="1">
      <c r="A37" s="21" t="s">
        <v>118</v>
      </c>
      <c r="B37" s="22" t="s">
        <v>119</v>
      </c>
      <c r="C37" s="23" t="s">
        <v>30</v>
      </c>
      <c r="D37" s="15"/>
      <c r="E37" s="22" t="s">
        <v>30</v>
      </c>
      <c r="F37" s="22" t="s">
        <v>30</v>
      </c>
      <c r="G37" s="22" t="s">
        <v>30</v>
      </c>
      <c r="H37" s="22" t="s">
        <v>30</v>
      </c>
      <c r="I37" s="22" t="s">
        <v>30</v>
      </c>
      <c r="J37" s="22" t="s">
        <v>30</v>
      </c>
      <c r="K37" s="22" t="s">
        <v>30</v>
      </c>
      <c r="L37" s="22" t="s">
        <v>30</v>
      </c>
      <c r="M37" s="22" t="s">
        <v>30</v>
      </c>
    </row>
    <row r="38" ht="15.75" customHeight="1">
      <c r="A38" s="24" t="s">
        <v>120</v>
      </c>
      <c r="B38" s="25" t="s">
        <v>121</v>
      </c>
      <c r="C38" s="25" t="s">
        <v>122</v>
      </c>
      <c r="E38" s="26">
        <v>298715.8038678144</v>
      </c>
      <c r="F38" s="25" t="s">
        <v>62</v>
      </c>
      <c r="G38" s="27">
        <v>100.0</v>
      </c>
      <c r="H38" s="28" t="str">
        <f t="shared" ref="H38:H39" si="26">CONCATENATE($D$3, "/", F38)</f>
        <v>$/m</v>
      </c>
      <c r="I38" s="29">
        <f t="shared" ref="I38:I39" si="27">E38*G38</f>
        <v>29871580.39</v>
      </c>
      <c r="J38" s="28" t="str">
        <f t="shared" ref="J38:J39" si="28">$D$3</f>
        <v>$</v>
      </c>
      <c r="K38" s="30">
        <v>0.0</v>
      </c>
      <c r="L38" s="29">
        <f t="shared" ref="L38:L39" si="29">I38*(1+K38)</f>
        <v>29871580.39</v>
      </c>
      <c r="M38" s="28" t="str">
        <f t="shared" ref="M38:M39" si="30">$D$3</f>
        <v>$</v>
      </c>
    </row>
    <row r="39" ht="15.75" customHeight="1">
      <c r="A39" s="24" t="s">
        <v>123</v>
      </c>
      <c r="B39" s="25" t="s">
        <v>124</v>
      </c>
      <c r="C39" s="25" t="s">
        <v>125</v>
      </c>
      <c r="E39" s="26">
        <v>140866.0716086899</v>
      </c>
      <c r="F39" s="25" t="s">
        <v>62</v>
      </c>
      <c r="G39" s="27">
        <v>100.0</v>
      </c>
      <c r="H39" s="28" t="str">
        <f t="shared" si="26"/>
        <v>$/m</v>
      </c>
      <c r="I39" s="29">
        <f t="shared" si="27"/>
        <v>14086607.16</v>
      </c>
      <c r="J39" s="28" t="str">
        <f t="shared" si="28"/>
        <v>$</v>
      </c>
      <c r="K39" s="30">
        <v>0.0</v>
      </c>
      <c r="L39" s="29">
        <f t="shared" si="29"/>
        <v>14086607.16</v>
      </c>
      <c r="M39" s="28" t="str">
        <f t="shared" si="30"/>
        <v>$</v>
      </c>
    </row>
    <row r="40" ht="15.75" customHeight="1">
      <c r="A40" s="21" t="s">
        <v>126</v>
      </c>
      <c r="B40" s="22" t="s">
        <v>127</v>
      </c>
      <c r="C40" s="23" t="s">
        <v>30</v>
      </c>
      <c r="D40" s="15"/>
      <c r="E40" s="22" t="s">
        <v>30</v>
      </c>
      <c r="F40" s="22" t="s">
        <v>30</v>
      </c>
      <c r="G40" s="22" t="s">
        <v>30</v>
      </c>
      <c r="H40" s="22" t="s">
        <v>30</v>
      </c>
      <c r="I40" s="22" t="s">
        <v>30</v>
      </c>
      <c r="J40" s="22" t="s">
        <v>30</v>
      </c>
      <c r="K40" s="22" t="s">
        <v>30</v>
      </c>
      <c r="L40" s="22" t="s">
        <v>30</v>
      </c>
      <c r="M40" s="22" t="s">
        <v>30</v>
      </c>
    </row>
    <row r="41" ht="15.75" customHeight="1">
      <c r="A41" s="24" t="s">
        <v>128</v>
      </c>
      <c r="B41" s="25" t="s">
        <v>129</v>
      </c>
      <c r="C41" s="25" t="s">
        <v>130</v>
      </c>
      <c r="E41" s="26">
        <v>219904.61406703905</v>
      </c>
      <c r="F41" s="25" t="s">
        <v>62</v>
      </c>
      <c r="G41" s="27">
        <v>100.0</v>
      </c>
      <c r="H41" s="28" t="str">
        <f t="shared" ref="H41:H42" si="31">CONCATENATE($D$3, "/", F41)</f>
        <v>$/m</v>
      </c>
      <c r="I41" s="29">
        <f t="shared" ref="I41:I42" si="32">E41*G41</f>
        <v>21990461.41</v>
      </c>
      <c r="J41" s="28" t="str">
        <f t="shared" ref="J41:J42" si="33">$D$3</f>
        <v>$</v>
      </c>
      <c r="K41" s="30">
        <v>0.0</v>
      </c>
      <c r="L41" s="29">
        <f t="shared" ref="L41:L42" si="34">I41*(1+K41)</f>
        <v>21990461.41</v>
      </c>
      <c r="M41" s="28" t="str">
        <f t="shared" ref="M41:M42" si="35">$D$3</f>
        <v>$</v>
      </c>
    </row>
    <row r="42" ht="15.75" customHeight="1">
      <c r="A42" s="24" t="s">
        <v>131</v>
      </c>
      <c r="B42" s="25" t="s">
        <v>132</v>
      </c>
      <c r="C42" s="25" t="s">
        <v>133</v>
      </c>
      <c r="E42" s="26">
        <v>78415.78596187223</v>
      </c>
      <c r="F42" s="25" t="s">
        <v>62</v>
      </c>
      <c r="G42" s="27">
        <v>100.0</v>
      </c>
      <c r="H42" s="28" t="str">
        <f t="shared" si="31"/>
        <v>$/m</v>
      </c>
      <c r="I42" s="29">
        <f t="shared" si="32"/>
        <v>7841578.596</v>
      </c>
      <c r="J42" s="28" t="str">
        <f t="shared" si="33"/>
        <v>$</v>
      </c>
      <c r="K42" s="30">
        <v>0.0</v>
      </c>
      <c r="L42" s="29">
        <f t="shared" si="34"/>
        <v>7841578.596</v>
      </c>
      <c r="M42" s="28" t="str">
        <f t="shared" si="35"/>
        <v>$</v>
      </c>
    </row>
    <row r="43" ht="15.75" customHeight="1">
      <c r="A43" s="21" t="s">
        <v>134</v>
      </c>
      <c r="B43" s="22" t="s">
        <v>135</v>
      </c>
      <c r="C43" s="23" t="s">
        <v>30</v>
      </c>
      <c r="D43" s="15"/>
      <c r="E43" s="22" t="s">
        <v>30</v>
      </c>
      <c r="F43" s="22" t="s">
        <v>30</v>
      </c>
      <c r="G43" s="22" t="s">
        <v>30</v>
      </c>
      <c r="H43" s="22" t="s">
        <v>30</v>
      </c>
      <c r="I43" s="22" t="s">
        <v>30</v>
      </c>
      <c r="J43" s="22" t="s">
        <v>30</v>
      </c>
      <c r="K43" s="22" t="s">
        <v>30</v>
      </c>
      <c r="L43" s="22" t="s">
        <v>30</v>
      </c>
      <c r="M43" s="22" t="s">
        <v>30</v>
      </c>
    </row>
    <row r="44" ht="15.75" customHeight="1">
      <c r="A44" s="24" t="s">
        <v>136</v>
      </c>
      <c r="B44" s="25" t="s">
        <v>137</v>
      </c>
      <c r="C44" s="25" t="s">
        <v>138</v>
      </c>
      <c r="E44" s="26">
        <v>68938.53129889656</v>
      </c>
      <c r="F44" s="25" t="s">
        <v>62</v>
      </c>
      <c r="G44" s="27">
        <v>100.0</v>
      </c>
      <c r="H44" s="28" t="str">
        <f>CONCATENATE($D$3, "/", F44)</f>
        <v>$/m</v>
      </c>
      <c r="I44" s="29">
        <f>E44*G44</f>
        <v>6893853.13</v>
      </c>
      <c r="J44" s="28" t="str">
        <f>$D$3</f>
        <v>$</v>
      </c>
      <c r="K44" s="30">
        <v>0.0</v>
      </c>
      <c r="L44" s="29">
        <f>I44*(1+K44)</f>
        <v>6893853.13</v>
      </c>
      <c r="M44" s="28" t="str">
        <f>$D$3</f>
        <v>$</v>
      </c>
    </row>
    <row r="45" ht="15.75" customHeight="1">
      <c r="A45" s="21" t="s">
        <v>139</v>
      </c>
      <c r="B45" s="22" t="s">
        <v>140</v>
      </c>
      <c r="C45" s="23" t="s">
        <v>30</v>
      </c>
      <c r="D45" s="15"/>
      <c r="E45" s="22" t="s">
        <v>30</v>
      </c>
      <c r="F45" s="22" t="s">
        <v>30</v>
      </c>
      <c r="G45" s="22" t="s">
        <v>30</v>
      </c>
      <c r="H45" s="22" t="s">
        <v>30</v>
      </c>
      <c r="I45" s="22" t="s">
        <v>30</v>
      </c>
      <c r="J45" s="22" t="s">
        <v>30</v>
      </c>
      <c r="K45" s="22" t="s">
        <v>30</v>
      </c>
      <c r="L45" s="22" t="s">
        <v>30</v>
      </c>
      <c r="M45" s="22" t="s">
        <v>30</v>
      </c>
    </row>
    <row r="46" ht="15.75" customHeight="1">
      <c r="A46" s="24" t="s">
        <v>141</v>
      </c>
      <c r="B46" s="25" t="s">
        <v>142</v>
      </c>
      <c r="C46" s="25" t="s">
        <v>143</v>
      </c>
      <c r="E46" s="26">
        <v>61692.70664166359</v>
      </c>
      <c r="F46" s="25" t="s">
        <v>55</v>
      </c>
      <c r="G46" s="27">
        <v>100.0</v>
      </c>
      <c r="H46" s="28" t="str">
        <f t="shared" ref="H46:H48" si="36">CONCATENATE($D$3, "/", F46)</f>
        <v>$/m²</v>
      </c>
      <c r="I46" s="29">
        <f t="shared" ref="I46:I48" si="37">E46*G46</f>
        <v>6169270.664</v>
      </c>
      <c r="J46" s="28" t="str">
        <f t="shared" ref="J46:J48" si="38">$D$3</f>
        <v>$</v>
      </c>
      <c r="K46" s="30">
        <v>0.0</v>
      </c>
      <c r="L46" s="29">
        <f t="shared" ref="L46:L48" si="39">I46*(1+K46)</f>
        <v>6169270.664</v>
      </c>
      <c r="M46" s="28" t="str">
        <f t="shared" ref="M46:M48" si="40">$D$3</f>
        <v>$</v>
      </c>
    </row>
    <row r="47" ht="15.75" customHeight="1">
      <c r="A47" s="24" t="s">
        <v>144</v>
      </c>
      <c r="B47" s="25" t="s">
        <v>145</v>
      </c>
      <c r="C47" s="25" t="s">
        <v>146</v>
      </c>
      <c r="E47" s="26">
        <v>565.42</v>
      </c>
      <c r="F47" s="25" t="s">
        <v>62</v>
      </c>
      <c r="G47" s="27">
        <v>100.0</v>
      </c>
      <c r="H47" s="28" t="str">
        <f t="shared" si="36"/>
        <v>$/m</v>
      </c>
      <c r="I47" s="29">
        <f t="shared" si="37"/>
        <v>56542</v>
      </c>
      <c r="J47" s="28" t="str">
        <f t="shared" si="38"/>
        <v>$</v>
      </c>
      <c r="K47" s="30">
        <v>0.0</v>
      </c>
      <c r="L47" s="29">
        <f t="shared" si="39"/>
        <v>56542</v>
      </c>
      <c r="M47" s="28" t="str">
        <f t="shared" si="40"/>
        <v>$</v>
      </c>
    </row>
    <row r="48" ht="15.75" customHeight="1">
      <c r="A48" s="24" t="s">
        <v>147</v>
      </c>
      <c r="B48" s="25" t="s">
        <v>148</v>
      </c>
      <c r="C48" s="25" t="s">
        <v>149</v>
      </c>
      <c r="E48" s="26">
        <v>136.0</v>
      </c>
      <c r="F48" s="25" t="s">
        <v>150</v>
      </c>
      <c r="G48" s="27">
        <v>100.0</v>
      </c>
      <c r="H48" s="28" t="str">
        <f t="shared" si="36"/>
        <v>$/rods</v>
      </c>
      <c r="I48" s="29">
        <f t="shared" si="37"/>
        <v>13600</v>
      </c>
      <c r="J48" s="28" t="str">
        <f t="shared" si="38"/>
        <v>$</v>
      </c>
      <c r="K48" s="30">
        <v>0.0</v>
      </c>
      <c r="L48" s="29">
        <f t="shared" si="39"/>
        <v>13600</v>
      </c>
      <c r="M48" s="28" t="str">
        <f t="shared" si="40"/>
        <v>$</v>
      </c>
    </row>
    <row r="49" ht="15.75" customHeight="1">
      <c r="A49" s="21" t="s">
        <v>151</v>
      </c>
      <c r="B49" s="22" t="s">
        <v>152</v>
      </c>
      <c r="C49" s="23" t="s">
        <v>30</v>
      </c>
      <c r="D49" s="15"/>
      <c r="E49" s="22" t="s">
        <v>30</v>
      </c>
      <c r="F49" s="22" t="s">
        <v>30</v>
      </c>
      <c r="G49" s="22" t="s">
        <v>30</v>
      </c>
      <c r="H49" s="22" t="s">
        <v>30</v>
      </c>
      <c r="I49" s="22" t="s">
        <v>30</v>
      </c>
      <c r="J49" s="22" t="s">
        <v>30</v>
      </c>
      <c r="K49" s="22" t="s">
        <v>30</v>
      </c>
      <c r="L49" s="22" t="s">
        <v>30</v>
      </c>
      <c r="M49" s="22" t="s">
        <v>30</v>
      </c>
    </row>
    <row r="50" ht="15.75" customHeight="1">
      <c r="A50" s="24" t="s">
        <v>153</v>
      </c>
      <c r="B50" s="25" t="s">
        <v>154</v>
      </c>
      <c r="C50" s="25" t="s">
        <v>154</v>
      </c>
      <c r="E50" s="26">
        <v>6211.457161581881</v>
      </c>
      <c r="F50" s="25" t="s">
        <v>62</v>
      </c>
      <c r="G50" s="27">
        <v>100.0</v>
      </c>
      <c r="H50" s="28" t="str">
        <f>CONCATENATE($D$3, "/", F50)</f>
        <v>$/m</v>
      </c>
      <c r="I50" s="29">
        <f>E50*G50</f>
        <v>621145.7162</v>
      </c>
      <c r="J50" s="28" t="str">
        <f>$D$3</f>
        <v>$</v>
      </c>
      <c r="K50" s="30">
        <v>0.0</v>
      </c>
      <c r="L50" s="29">
        <f>I50*(1+K50)</f>
        <v>621145.7162</v>
      </c>
      <c r="M50" s="28" t="str">
        <f>$D$3</f>
        <v>$</v>
      </c>
    </row>
    <row r="51" ht="15.75" customHeight="1">
      <c r="A51" s="21" t="s">
        <v>155</v>
      </c>
      <c r="B51" s="22" t="s">
        <v>156</v>
      </c>
      <c r="C51" s="23" t="s">
        <v>30</v>
      </c>
      <c r="D51" s="15"/>
      <c r="E51" s="22" t="s">
        <v>30</v>
      </c>
      <c r="F51" s="22" t="s">
        <v>30</v>
      </c>
      <c r="G51" s="22" t="s">
        <v>30</v>
      </c>
      <c r="H51" s="22" t="s">
        <v>30</v>
      </c>
      <c r="I51" s="22" t="s">
        <v>30</v>
      </c>
      <c r="J51" s="22" t="s">
        <v>30</v>
      </c>
      <c r="K51" s="22" t="s">
        <v>30</v>
      </c>
      <c r="L51" s="22" t="s">
        <v>30</v>
      </c>
      <c r="M51" s="22" t="s">
        <v>30</v>
      </c>
    </row>
    <row r="52" ht="15.75" customHeight="1">
      <c r="A52" s="24" t="s">
        <v>157</v>
      </c>
      <c r="B52" s="25" t="s">
        <v>158</v>
      </c>
      <c r="C52" s="25" t="s">
        <v>159</v>
      </c>
      <c r="E52" s="26">
        <v>22979.51043296552</v>
      </c>
      <c r="F52" s="25" t="s">
        <v>62</v>
      </c>
      <c r="G52" s="27">
        <v>100.0</v>
      </c>
      <c r="H52" s="28" t="str">
        <f t="shared" ref="H52:H54" si="41">CONCATENATE($D$3, "/", F52)</f>
        <v>$/m</v>
      </c>
      <c r="I52" s="29">
        <f t="shared" ref="I52:I54" si="42">E52*G52</f>
        <v>2297951.043</v>
      </c>
      <c r="J52" s="28" t="str">
        <f t="shared" ref="J52:J54" si="43">$D$3</f>
        <v>$</v>
      </c>
      <c r="K52" s="30">
        <v>0.0</v>
      </c>
      <c r="L52" s="29">
        <f t="shared" ref="L52:L54" si="44">I52*(1+K52)</f>
        <v>2297951.043</v>
      </c>
      <c r="M52" s="28" t="str">
        <f t="shared" ref="M52:M54" si="45">$D$3</f>
        <v>$</v>
      </c>
    </row>
    <row r="53" ht="15.75" customHeight="1">
      <c r="A53" s="24" t="s">
        <v>160</v>
      </c>
      <c r="B53" s="25" t="s">
        <v>161</v>
      </c>
      <c r="C53" s="25" t="s">
        <v>162</v>
      </c>
      <c r="E53" s="26">
        <v>6211.457161581881</v>
      </c>
      <c r="F53" s="25" t="s">
        <v>62</v>
      </c>
      <c r="G53" s="27">
        <v>100.0</v>
      </c>
      <c r="H53" s="28" t="str">
        <f t="shared" si="41"/>
        <v>$/m</v>
      </c>
      <c r="I53" s="29">
        <f t="shared" si="42"/>
        <v>621145.7162</v>
      </c>
      <c r="J53" s="28" t="str">
        <f t="shared" si="43"/>
        <v>$</v>
      </c>
      <c r="K53" s="30">
        <v>0.0</v>
      </c>
      <c r="L53" s="29">
        <f t="shared" si="44"/>
        <v>621145.7162</v>
      </c>
      <c r="M53" s="28" t="str">
        <f t="shared" si="45"/>
        <v>$</v>
      </c>
    </row>
    <row r="54" ht="15.75" customHeight="1">
      <c r="A54" s="24" t="s">
        <v>163</v>
      </c>
      <c r="B54" s="25" t="s">
        <v>164</v>
      </c>
      <c r="C54" s="25" t="s">
        <v>165</v>
      </c>
      <c r="E54" s="26">
        <v>73887.72755054038</v>
      </c>
      <c r="F54" s="25" t="s">
        <v>62</v>
      </c>
      <c r="G54" s="27">
        <v>100.0</v>
      </c>
      <c r="H54" s="28" t="str">
        <f t="shared" si="41"/>
        <v>$/m</v>
      </c>
      <c r="I54" s="29">
        <f t="shared" si="42"/>
        <v>7388772.755</v>
      </c>
      <c r="J54" s="28" t="str">
        <f t="shared" si="43"/>
        <v>$</v>
      </c>
      <c r="K54" s="30">
        <v>0.0</v>
      </c>
      <c r="L54" s="29">
        <f t="shared" si="44"/>
        <v>7388772.755</v>
      </c>
      <c r="M54" s="28" t="str">
        <f t="shared" si="45"/>
        <v>$</v>
      </c>
    </row>
    <row r="55" ht="15.75" customHeight="1">
      <c r="A55" s="21" t="s">
        <v>166</v>
      </c>
      <c r="B55" s="22" t="s">
        <v>167</v>
      </c>
      <c r="C55" s="23" t="s">
        <v>30</v>
      </c>
      <c r="D55" s="15"/>
      <c r="E55" s="22" t="s">
        <v>30</v>
      </c>
      <c r="F55" s="22" t="s">
        <v>30</v>
      </c>
      <c r="G55" s="22" t="s">
        <v>30</v>
      </c>
      <c r="H55" s="22" t="s">
        <v>30</v>
      </c>
      <c r="I55" s="22" t="s">
        <v>30</v>
      </c>
      <c r="J55" s="22" t="s">
        <v>30</v>
      </c>
      <c r="K55" s="22" t="s">
        <v>30</v>
      </c>
      <c r="L55" s="22" t="s">
        <v>30</v>
      </c>
      <c r="M55" s="22" t="s">
        <v>30</v>
      </c>
    </row>
    <row r="56" ht="15.75" customHeight="1">
      <c r="A56" s="24" t="s">
        <v>168</v>
      </c>
      <c r="B56" s="25" t="s">
        <v>169</v>
      </c>
      <c r="C56" s="25" t="s">
        <v>170</v>
      </c>
      <c r="E56" s="26">
        <v>75.0</v>
      </c>
      <c r="F56" s="25" t="s">
        <v>171</v>
      </c>
      <c r="G56" s="27">
        <v>100.0</v>
      </c>
      <c r="H56" s="28" t="str">
        <f>CONCATENATE($D$3, "/", F56)</f>
        <v>$/connectors</v>
      </c>
      <c r="I56" s="29">
        <f>E56*G56</f>
        <v>7500</v>
      </c>
      <c r="J56" s="28" t="str">
        <f>$D$3</f>
        <v>$</v>
      </c>
      <c r="K56" s="30">
        <v>0.0</v>
      </c>
      <c r="L56" s="29">
        <f>I56*(1+K56)</f>
        <v>7500</v>
      </c>
      <c r="M56" s="28" t="str">
        <f>$D$3</f>
        <v>$</v>
      </c>
    </row>
    <row r="57" ht="15.75" customHeight="1">
      <c r="A57" s="18" t="s">
        <v>172</v>
      </c>
      <c r="B57" s="19" t="s">
        <v>173</v>
      </c>
      <c r="C57" s="20" t="s">
        <v>30</v>
      </c>
      <c r="D57" s="15"/>
      <c r="E57" s="19" t="s">
        <v>30</v>
      </c>
      <c r="F57" s="19" t="s">
        <v>30</v>
      </c>
      <c r="G57" s="19" t="s">
        <v>30</v>
      </c>
      <c r="H57" s="19" t="s">
        <v>30</v>
      </c>
      <c r="I57" s="19" t="s">
        <v>30</v>
      </c>
      <c r="J57" s="19" t="s">
        <v>30</v>
      </c>
      <c r="K57" s="19" t="s">
        <v>30</v>
      </c>
      <c r="L57" s="19" t="s">
        <v>30</v>
      </c>
      <c r="M57" s="19" t="s">
        <v>30</v>
      </c>
    </row>
    <row r="58" ht="15.75" customHeight="1">
      <c r="A58" s="21" t="s">
        <v>174</v>
      </c>
      <c r="B58" s="22" t="s">
        <v>175</v>
      </c>
      <c r="C58" s="23" t="s">
        <v>30</v>
      </c>
      <c r="D58" s="15"/>
      <c r="E58" s="22" t="s">
        <v>30</v>
      </c>
      <c r="F58" s="22" t="s">
        <v>30</v>
      </c>
      <c r="G58" s="22" t="s">
        <v>30</v>
      </c>
      <c r="H58" s="22" t="s">
        <v>30</v>
      </c>
      <c r="I58" s="22" t="s">
        <v>30</v>
      </c>
      <c r="J58" s="22" t="s">
        <v>30</v>
      </c>
      <c r="K58" s="22" t="s">
        <v>30</v>
      </c>
      <c r="L58" s="22" t="s">
        <v>30</v>
      </c>
      <c r="M58" s="22" t="s">
        <v>30</v>
      </c>
    </row>
    <row r="59" ht="15.75" customHeight="1">
      <c r="A59" s="24" t="s">
        <v>176</v>
      </c>
      <c r="B59" s="25" t="s">
        <v>177</v>
      </c>
      <c r="C59" s="25" t="s">
        <v>178</v>
      </c>
      <c r="E59" s="26">
        <v>6.0</v>
      </c>
      <c r="F59" s="25" t="s">
        <v>179</v>
      </c>
      <c r="G59" s="27">
        <v>100.0</v>
      </c>
      <c r="H59" s="28" t="str">
        <f t="shared" ref="H59:H61" si="46">CONCATENATE($D$3, "/", F59)</f>
        <v>$/stations</v>
      </c>
      <c r="I59" s="29">
        <f t="shared" ref="I59:I61" si="47">E59*G59</f>
        <v>600</v>
      </c>
      <c r="J59" s="28" t="str">
        <f t="shared" ref="J59:J61" si="48">$D$3</f>
        <v>$</v>
      </c>
      <c r="K59" s="30">
        <v>0.0</v>
      </c>
      <c r="L59" s="29">
        <f t="shared" ref="L59:L61" si="49">I59*(1+K59)</f>
        <v>600</v>
      </c>
      <c r="M59" s="28" t="str">
        <f t="shared" ref="M59:M61" si="50">$D$3</f>
        <v>$</v>
      </c>
    </row>
    <row r="60" ht="15.75" customHeight="1">
      <c r="A60" s="24" t="s">
        <v>180</v>
      </c>
      <c r="B60" s="25" t="s">
        <v>181</v>
      </c>
      <c r="C60" s="25" t="s">
        <v>182</v>
      </c>
      <c r="E60" s="26">
        <v>1.0</v>
      </c>
      <c r="F60" s="25" t="s">
        <v>183</v>
      </c>
      <c r="G60" s="27">
        <v>100.0</v>
      </c>
      <c r="H60" s="28" t="str">
        <f t="shared" si="46"/>
        <v>$/systems</v>
      </c>
      <c r="I60" s="29">
        <f t="shared" si="47"/>
        <v>100</v>
      </c>
      <c r="J60" s="28" t="str">
        <f t="shared" si="48"/>
        <v>$</v>
      </c>
      <c r="K60" s="30">
        <v>0.0</v>
      </c>
      <c r="L60" s="29">
        <f t="shared" si="49"/>
        <v>100</v>
      </c>
      <c r="M60" s="28" t="str">
        <f t="shared" si="50"/>
        <v>$</v>
      </c>
    </row>
    <row r="61" ht="15.75" customHeight="1">
      <c r="A61" s="24" t="s">
        <v>184</v>
      </c>
      <c r="B61" s="25" t="s">
        <v>185</v>
      </c>
      <c r="C61" s="25" t="s">
        <v>186</v>
      </c>
      <c r="E61" s="26">
        <v>17.0</v>
      </c>
      <c r="F61" s="25" t="s">
        <v>187</v>
      </c>
      <c r="G61" s="27">
        <v>100.0</v>
      </c>
      <c r="H61" s="28" t="str">
        <f t="shared" si="46"/>
        <v>$/units</v>
      </c>
      <c r="I61" s="29">
        <f t="shared" si="47"/>
        <v>1700</v>
      </c>
      <c r="J61" s="28" t="str">
        <f t="shared" si="48"/>
        <v>$</v>
      </c>
      <c r="K61" s="30">
        <v>0.0</v>
      </c>
      <c r="L61" s="29">
        <f t="shared" si="49"/>
        <v>1700</v>
      </c>
      <c r="M61" s="28" t="str">
        <f t="shared" si="50"/>
        <v>$</v>
      </c>
    </row>
    <row r="62" ht="15.75" customHeight="1">
      <c r="A62" s="21" t="s">
        <v>188</v>
      </c>
      <c r="B62" s="22" t="s">
        <v>189</v>
      </c>
      <c r="C62" s="23" t="s">
        <v>30</v>
      </c>
      <c r="D62" s="15"/>
      <c r="E62" s="22" t="s">
        <v>30</v>
      </c>
      <c r="F62" s="22" t="s">
        <v>30</v>
      </c>
      <c r="G62" s="22" t="s">
        <v>30</v>
      </c>
      <c r="H62" s="22" t="s">
        <v>30</v>
      </c>
      <c r="I62" s="22" t="s">
        <v>30</v>
      </c>
      <c r="J62" s="22" t="s">
        <v>30</v>
      </c>
      <c r="K62" s="22" t="s">
        <v>30</v>
      </c>
      <c r="L62" s="22" t="s">
        <v>30</v>
      </c>
      <c r="M62" s="22" t="s">
        <v>30</v>
      </c>
    </row>
    <row r="63" ht="15.75" customHeight="1">
      <c r="A63" s="24" t="s">
        <v>190</v>
      </c>
      <c r="B63" s="25" t="s">
        <v>191</v>
      </c>
      <c r="C63" s="25" t="s">
        <v>192</v>
      </c>
      <c r="E63" s="26">
        <v>1.0</v>
      </c>
      <c r="F63" s="25" t="s">
        <v>187</v>
      </c>
      <c r="G63" s="27">
        <v>100.0</v>
      </c>
      <c r="H63" s="28" t="str">
        <f t="shared" ref="H63:H68" si="51">CONCATENATE($D$3, "/", F63)</f>
        <v>$/units</v>
      </c>
      <c r="I63" s="29">
        <f t="shared" ref="I63:I68" si="52">E63*G63</f>
        <v>100</v>
      </c>
      <c r="J63" s="28" t="str">
        <f t="shared" ref="J63:J68" si="53">$D$3</f>
        <v>$</v>
      </c>
      <c r="K63" s="30">
        <v>0.0</v>
      </c>
      <c r="L63" s="29">
        <f t="shared" ref="L63:L68" si="54">I63*(1+K63)</f>
        <v>100</v>
      </c>
      <c r="M63" s="28" t="str">
        <f t="shared" ref="M63:M68" si="55">$D$3</f>
        <v>$</v>
      </c>
    </row>
    <row r="64" ht="15.75" customHeight="1">
      <c r="A64" s="24" t="s">
        <v>193</v>
      </c>
      <c r="B64" s="25" t="s">
        <v>194</v>
      </c>
      <c r="C64" s="25" t="s">
        <v>195</v>
      </c>
      <c r="E64" s="26">
        <v>125.0</v>
      </c>
      <c r="F64" s="25" t="s">
        <v>196</v>
      </c>
      <c r="G64" s="27">
        <v>100.0</v>
      </c>
      <c r="H64" s="28" t="str">
        <f t="shared" si="51"/>
        <v>$/lights</v>
      </c>
      <c r="I64" s="29">
        <f t="shared" si="52"/>
        <v>12500</v>
      </c>
      <c r="J64" s="28" t="str">
        <f t="shared" si="53"/>
        <v>$</v>
      </c>
      <c r="K64" s="30">
        <v>0.0</v>
      </c>
      <c r="L64" s="29">
        <f t="shared" si="54"/>
        <v>12500</v>
      </c>
      <c r="M64" s="28" t="str">
        <f t="shared" si="55"/>
        <v>$</v>
      </c>
    </row>
    <row r="65" ht="15.75" customHeight="1">
      <c r="A65" s="24" t="s">
        <v>197</v>
      </c>
      <c r="B65" s="25" t="s">
        <v>198</v>
      </c>
      <c r="C65" s="25" t="s">
        <v>199</v>
      </c>
      <c r="E65" s="26">
        <v>63.0</v>
      </c>
      <c r="F65" s="25" t="s">
        <v>200</v>
      </c>
      <c r="G65" s="27">
        <v>100.0</v>
      </c>
      <c r="H65" s="28" t="str">
        <f t="shared" si="51"/>
        <v>$/cameras</v>
      </c>
      <c r="I65" s="29">
        <f t="shared" si="52"/>
        <v>6300</v>
      </c>
      <c r="J65" s="28" t="str">
        <f t="shared" si="53"/>
        <v>$</v>
      </c>
      <c r="K65" s="30">
        <v>0.0</v>
      </c>
      <c r="L65" s="29">
        <f t="shared" si="54"/>
        <v>6300</v>
      </c>
      <c r="M65" s="28" t="str">
        <f t="shared" si="55"/>
        <v>$</v>
      </c>
    </row>
    <row r="66" ht="15.75" customHeight="1">
      <c r="A66" s="24" t="s">
        <v>201</v>
      </c>
      <c r="B66" s="25" t="s">
        <v>202</v>
      </c>
      <c r="C66" s="25" t="s">
        <v>203</v>
      </c>
      <c r="E66" s="26">
        <v>2.0</v>
      </c>
      <c r="F66" s="25" t="s">
        <v>200</v>
      </c>
      <c r="G66" s="27">
        <v>100.0</v>
      </c>
      <c r="H66" s="28" t="str">
        <f t="shared" si="51"/>
        <v>$/cameras</v>
      </c>
      <c r="I66" s="29">
        <f t="shared" si="52"/>
        <v>200</v>
      </c>
      <c r="J66" s="28" t="str">
        <f t="shared" si="53"/>
        <v>$</v>
      </c>
      <c r="K66" s="30">
        <v>0.0</v>
      </c>
      <c r="L66" s="29">
        <f t="shared" si="54"/>
        <v>200</v>
      </c>
      <c r="M66" s="28" t="str">
        <f t="shared" si="55"/>
        <v>$</v>
      </c>
    </row>
    <row r="67" ht="15.75" customHeight="1">
      <c r="A67" s="24" t="s">
        <v>204</v>
      </c>
      <c r="B67" s="25" t="s">
        <v>205</v>
      </c>
      <c r="C67" s="25" t="s">
        <v>206</v>
      </c>
      <c r="E67" s="26">
        <v>125.0</v>
      </c>
      <c r="F67" s="25" t="s">
        <v>207</v>
      </c>
      <c r="G67" s="27">
        <v>100.0</v>
      </c>
      <c r="H67" s="28" t="str">
        <f t="shared" si="51"/>
        <v>$/barriers</v>
      </c>
      <c r="I67" s="29">
        <f t="shared" si="52"/>
        <v>12500</v>
      </c>
      <c r="J67" s="28" t="str">
        <f t="shared" si="53"/>
        <v>$</v>
      </c>
      <c r="K67" s="30">
        <v>0.0</v>
      </c>
      <c r="L67" s="29">
        <f t="shared" si="54"/>
        <v>12500</v>
      </c>
      <c r="M67" s="28" t="str">
        <f t="shared" si="55"/>
        <v>$</v>
      </c>
    </row>
    <row r="68" ht="15.75" customHeight="1">
      <c r="A68" s="24" t="s">
        <v>208</v>
      </c>
      <c r="B68" s="25" t="s">
        <v>209</v>
      </c>
      <c r="C68" s="25" t="s">
        <v>105</v>
      </c>
      <c r="E68" s="26">
        <v>6211.457161581881</v>
      </c>
      <c r="F68" s="25" t="s">
        <v>55</v>
      </c>
      <c r="G68" s="27">
        <v>100.0</v>
      </c>
      <c r="H68" s="28" t="str">
        <f t="shared" si="51"/>
        <v>$/m²</v>
      </c>
      <c r="I68" s="29">
        <f t="shared" si="52"/>
        <v>621145.7162</v>
      </c>
      <c r="J68" s="28" t="str">
        <f t="shared" si="53"/>
        <v>$</v>
      </c>
      <c r="K68" s="30">
        <v>0.0</v>
      </c>
      <c r="L68" s="29">
        <f t="shared" si="54"/>
        <v>621145.7162</v>
      </c>
      <c r="M68" s="28" t="str">
        <f t="shared" si="55"/>
        <v>$</v>
      </c>
    </row>
    <row r="69" ht="15.75" customHeight="1">
      <c r="A69" s="21" t="s">
        <v>210</v>
      </c>
      <c r="B69" s="22" t="s">
        <v>211</v>
      </c>
      <c r="C69" s="23" t="s">
        <v>30</v>
      </c>
      <c r="D69" s="15"/>
      <c r="E69" s="22" t="s">
        <v>30</v>
      </c>
      <c r="F69" s="22" t="s">
        <v>30</v>
      </c>
      <c r="G69" s="22" t="s">
        <v>30</v>
      </c>
      <c r="H69" s="22" t="s">
        <v>30</v>
      </c>
      <c r="I69" s="22" t="s">
        <v>30</v>
      </c>
      <c r="J69" s="22" t="s">
        <v>30</v>
      </c>
      <c r="K69" s="22" t="s">
        <v>30</v>
      </c>
      <c r="L69" s="22" t="s">
        <v>30</v>
      </c>
      <c r="M69" s="22" t="s">
        <v>30</v>
      </c>
    </row>
    <row r="70" ht="15.75" customHeight="1">
      <c r="A70" s="24" t="s">
        <v>212</v>
      </c>
      <c r="B70" s="25" t="s">
        <v>213</v>
      </c>
      <c r="C70" s="25" t="s">
        <v>214</v>
      </c>
      <c r="E70" s="26">
        <v>1.0</v>
      </c>
      <c r="F70" s="25" t="s">
        <v>215</v>
      </c>
      <c r="G70" s="27">
        <v>100.0</v>
      </c>
      <c r="H70" s="28" t="str">
        <f t="shared" ref="H70:H71" si="56">CONCATENATE($D$3, "/", F70)</f>
        <v>$/buildings</v>
      </c>
      <c r="I70" s="29">
        <f t="shared" ref="I70:I71" si="57">E70*G70</f>
        <v>100</v>
      </c>
      <c r="J70" s="28" t="str">
        <f t="shared" ref="J70:J72" si="58">$D$3</f>
        <v>$</v>
      </c>
      <c r="K70" s="30">
        <v>0.0</v>
      </c>
      <c r="L70" s="29">
        <f t="shared" ref="L70:L71" si="59">I70*(1+K70)</f>
        <v>100</v>
      </c>
      <c r="M70" s="28" t="str">
        <f t="shared" ref="M70:M72" si="60">$D$3</f>
        <v>$</v>
      </c>
    </row>
    <row r="71" ht="15.75" customHeight="1">
      <c r="A71" s="24" t="s">
        <v>216</v>
      </c>
      <c r="B71" s="25" t="s">
        <v>217</v>
      </c>
      <c r="C71" s="25" t="s">
        <v>218</v>
      </c>
      <c r="E71" s="26">
        <v>1.0</v>
      </c>
      <c r="F71" s="25" t="s">
        <v>215</v>
      </c>
      <c r="G71" s="27">
        <v>100.0</v>
      </c>
      <c r="H71" s="28" t="str">
        <f t="shared" si="56"/>
        <v>$/buildings</v>
      </c>
      <c r="I71" s="29">
        <f t="shared" si="57"/>
        <v>100</v>
      </c>
      <c r="J71" s="28" t="str">
        <f t="shared" si="58"/>
        <v>$</v>
      </c>
      <c r="K71" s="30">
        <v>0.0</v>
      </c>
      <c r="L71" s="29">
        <f t="shared" si="59"/>
        <v>100</v>
      </c>
      <c r="M71" s="28" t="str">
        <f t="shared" si="60"/>
        <v>$</v>
      </c>
    </row>
    <row r="72" ht="15.75" customHeight="1">
      <c r="A72" s="13" t="s">
        <v>30</v>
      </c>
      <c r="B72" s="13" t="s">
        <v>30</v>
      </c>
      <c r="C72" s="14" t="s">
        <v>30</v>
      </c>
      <c r="D72" s="15"/>
      <c r="E72" s="13" t="s">
        <v>30</v>
      </c>
      <c r="F72" s="13" t="s">
        <v>30</v>
      </c>
      <c r="G72" s="16" t="s">
        <v>30</v>
      </c>
      <c r="H72" s="16" t="s">
        <v>30</v>
      </c>
      <c r="I72" s="31">
        <f>SUM(I5:I71)</f>
        <v>381114727.2</v>
      </c>
      <c r="J72" s="32" t="str">
        <f t="shared" si="58"/>
        <v>$</v>
      </c>
      <c r="K72" s="33" t="s">
        <v>30</v>
      </c>
      <c r="L72" s="31">
        <f>SUM(L5:L71)</f>
        <v>381114727.2</v>
      </c>
      <c r="M72" s="32" t="str">
        <f t="shared" si="60"/>
        <v>$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4:D64"/>
    <mergeCell ref="C65:D65"/>
    <mergeCell ref="C66:D66"/>
    <mergeCell ref="C67:D67"/>
    <mergeCell ref="C68:D68"/>
    <mergeCell ref="C69:D69"/>
    <mergeCell ref="C70:D70"/>
    <mergeCell ref="C4:D4"/>
    <mergeCell ref="G4:H4"/>
    <mergeCell ref="I4:J4"/>
    <mergeCell ref="L4:M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</mergeCells>
  <printOptions/>
  <pageMargins bottom="0.75" footer="0.0" header="0.0" left="0.7" right="0.7" top="0.75"/>
  <pageSetup paperSize="9" orientation="portrait"/>
  <drawing r:id="rId1"/>
</worksheet>
</file>